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metadata.xml" ContentType="application/vnd.openxmlformats-officedocument.spreadsheetml.sheetMetadata+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xl/tables/table3.xml" ContentType="application/vnd.openxmlformats-officedocument.spreadsheetml.table+xml"/>
  <Override PartName="/docProps/custom.xml" ContentType="application/vnd.openxmlformats-officedocument.custom-properties+xml"/>
  <Override PartName="/xl/tables/table2.xml" ContentType="application/vnd.openxmlformats-officedocument.spreadsheetml.table+xml"/>
  <Override PartName="/xl/tables/table1.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kleyA\Downloads\"/>
    </mc:Choice>
  </mc:AlternateContent>
  <xr:revisionPtr revIDLastSave="0" documentId="13_ncr:1_{FEB8DE0A-7F0B-4EF8-BEAF-FC5B9F0AF459}" xr6:coauthVersionLast="47" xr6:coauthVersionMax="47" xr10:uidLastSave="{00000000-0000-0000-0000-000000000000}"/>
  <bookViews>
    <workbookView xWindow="14955" yWindow="-16320" windowWidth="29040" windowHeight="15720" activeTab="3" xr2:uid="{C280AFED-DC0C-467C-BBF5-A5ED9940AD84}"/>
  </bookViews>
  <sheets>
    <sheet name="Introduction" sheetId="18" r:id="rId1"/>
    <sheet name="Example" sheetId="14" r:id="rId2"/>
    <sheet name="Calculator" sheetId="17" r:id="rId3"/>
    <sheet name="Formula" sheetId="1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3" i="17" l="1"/>
  <c r="Z28" i="17"/>
  <c r="Z29" i="17"/>
  <c r="Z31" i="17"/>
  <c r="Z32" i="17"/>
  <c r="N28" i="17" l="1"/>
  <c r="O28" i="17" s="1"/>
  <c r="N70" i="14"/>
  <c r="O70" i="14" s="1"/>
  <c r="Z72" i="14" l="1"/>
  <c r="Z73" i="14"/>
  <c r="Z75" i="14"/>
  <c r="Z76" i="14"/>
  <c r="Z77" i="14"/>
  <c r="Z80" i="14"/>
  <c r="Z81" i="14"/>
  <c r="Z83" i="14"/>
  <c r="Z84" i="14"/>
  <c r="Z85" i="14"/>
  <c r="AC85" i="14" l="1"/>
  <c r="AB85" i="14"/>
  <c r="AA85" i="14"/>
  <c r="Y85" i="14"/>
  <c r="X85" i="14"/>
  <c r="W85" i="14" a="1"/>
  <c r="V85" i="14"/>
  <c r="U85" i="14"/>
  <c r="N85" i="14"/>
  <c r="O85" i="14" s="1"/>
  <c r="AC84" i="14"/>
  <c r="AB84" i="14"/>
  <c r="AA84" i="14"/>
  <c r="Y84" i="14"/>
  <c r="X84" i="14"/>
  <c r="W84" i="14" a="1"/>
  <c r="V84" i="14"/>
  <c r="U84" i="14"/>
  <c r="N84" i="14"/>
  <c r="O84" i="14" s="1"/>
  <c r="AC83" i="14"/>
  <c r="AB83" i="14"/>
  <c r="AA83" i="14"/>
  <c r="Y83" i="14"/>
  <c r="X83" i="14"/>
  <c r="W83" i="14" a="1"/>
  <c r="V83" i="14"/>
  <c r="U83" i="14"/>
  <c r="N83" i="14"/>
  <c r="O83" i="14" s="1"/>
  <c r="N82" i="14"/>
  <c r="AC81" i="14"/>
  <c r="AB81" i="14"/>
  <c r="AA81" i="14"/>
  <c r="Y81" i="14"/>
  <c r="X81" i="14"/>
  <c r="W81" i="14" a="1"/>
  <c r="V81" i="14"/>
  <c r="U81" i="14"/>
  <c r="N81" i="14"/>
  <c r="O81" i="14" s="1"/>
  <c r="AC80" i="14"/>
  <c r="AB80" i="14"/>
  <c r="AA80" i="14"/>
  <c r="Y80" i="14"/>
  <c r="X80" i="14"/>
  <c r="W80" i="14" a="1"/>
  <c r="V80" i="14"/>
  <c r="U80" i="14"/>
  <c r="N80" i="14"/>
  <c r="O80" i="14" s="1"/>
  <c r="N79" i="14"/>
  <c r="O79" i="14" s="1"/>
  <c r="N78" i="14"/>
  <c r="AC77" i="14"/>
  <c r="AB77" i="14"/>
  <c r="AA77" i="14"/>
  <c r="Y77" i="14"/>
  <c r="X77" i="14"/>
  <c r="W77" i="14" a="1"/>
  <c r="V77" i="14"/>
  <c r="U77" i="14"/>
  <c r="N77" i="14"/>
  <c r="O77" i="14" s="1"/>
  <c r="AC76" i="14"/>
  <c r="AB76" i="14"/>
  <c r="AA76" i="14"/>
  <c r="Y76" i="14"/>
  <c r="X76" i="14"/>
  <c r="W76" i="14" a="1"/>
  <c r="V76" i="14"/>
  <c r="U76" i="14"/>
  <c r="N76" i="14"/>
  <c r="O76" i="14" s="1"/>
  <c r="AC75" i="14"/>
  <c r="AB75" i="14"/>
  <c r="AA75" i="14"/>
  <c r="Y75" i="14"/>
  <c r="X75" i="14"/>
  <c r="W75" i="14" a="1"/>
  <c r="V75" i="14"/>
  <c r="U75" i="14"/>
  <c r="N75" i="14"/>
  <c r="O75" i="14" s="1"/>
  <c r="N74" i="14"/>
  <c r="AC73" i="14"/>
  <c r="AB73" i="14"/>
  <c r="AA73" i="14"/>
  <c r="Y73" i="14"/>
  <c r="X73" i="14"/>
  <c r="W73" i="14" a="1"/>
  <c r="V73" i="14"/>
  <c r="U73" i="14"/>
  <c r="N73" i="14"/>
  <c r="O73" i="14" s="1"/>
  <c r="AC72" i="14"/>
  <c r="AB72" i="14"/>
  <c r="AA72" i="14"/>
  <c r="Y72" i="14"/>
  <c r="X72" i="14"/>
  <c r="W72" i="14" a="1"/>
  <c r="V72" i="14"/>
  <c r="U72" i="14"/>
  <c r="N72" i="14"/>
  <c r="O72" i="14" s="1"/>
  <c r="N71" i="14"/>
  <c r="O71" i="14" s="1"/>
  <c r="N42" i="17"/>
  <c r="O42" i="17" s="1"/>
  <c r="N41" i="17"/>
  <c r="O41" i="17" s="1"/>
  <c r="N40" i="17"/>
  <c r="O40" i="17" s="1"/>
  <c r="N39" i="17"/>
  <c r="N38" i="17"/>
  <c r="O38" i="17" s="1"/>
  <c r="N37" i="17"/>
  <c r="O37" i="17" s="1"/>
  <c r="N36" i="17"/>
  <c r="O36" i="17" s="1"/>
  <c r="N35" i="17"/>
  <c r="N34" i="17"/>
  <c r="O34" i="17" s="1"/>
  <c r="N33" i="17"/>
  <c r="O33" i="17" s="1"/>
  <c r="N32" i="17"/>
  <c r="O32" i="17" s="1"/>
  <c r="N31" i="17"/>
  <c r="N30" i="17"/>
  <c r="O30" i="17" s="1"/>
  <c r="N29" i="17"/>
  <c r="O29" i="17" s="1"/>
  <c r="N27" i="17"/>
  <c r="O27" i="17" s="1"/>
  <c r="O35" i="17" l="1"/>
  <c r="P35" i="17"/>
  <c r="Q35" i="17" s="1"/>
  <c r="O31" i="17"/>
  <c r="P31" i="17"/>
  <c r="Q31" i="17" s="1"/>
  <c r="O74" i="14"/>
  <c r="P74" i="14"/>
  <c r="Q74" i="14" s="1"/>
  <c r="P82" i="14"/>
  <c r="Q82" i="14" s="1"/>
  <c r="Z82" i="14" s="1"/>
  <c r="O82" i="14"/>
  <c r="P70" i="14"/>
  <c r="Q70" i="14" s="1"/>
  <c r="O78" i="14"/>
  <c r="P78" i="14"/>
  <c r="Q78" i="14" s="1"/>
  <c r="P39" i="17"/>
  <c r="Q39" i="17" s="1"/>
  <c r="P27" i="17"/>
  <c r="Q27" i="17" s="1"/>
  <c r="V27" i="17" s="1"/>
  <c r="O39" i="17"/>
  <c r="N66" i="17"/>
  <c r="O66" i="17" s="1"/>
  <c r="N65" i="17"/>
  <c r="O65" i="17" s="1"/>
  <c r="N64" i="17"/>
  <c r="O64" i="17" s="1"/>
  <c r="N63" i="17"/>
  <c r="N62" i="17"/>
  <c r="O62" i="17" s="1"/>
  <c r="N61" i="17"/>
  <c r="O61" i="17" s="1"/>
  <c r="N60" i="17"/>
  <c r="O60" i="17" s="1"/>
  <c r="N59" i="17"/>
  <c r="N58" i="17"/>
  <c r="O58" i="17" s="1"/>
  <c r="N57" i="17"/>
  <c r="O57" i="17" s="1"/>
  <c r="N56" i="17"/>
  <c r="O56" i="17" s="1"/>
  <c r="N55" i="17"/>
  <c r="O55" i="17" s="1"/>
  <c r="N54" i="17"/>
  <c r="O54" i="17" s="1"/>
  <c r="N53" i="17"/>
  <c r="O53" i="17" s="1"/>
  <c r="N52" i="17"/>
  <c r="O52" i="17" s="1"/>
  <c r="N51" i="17"/>
  <c r="O51" i="17" s="1"/>
  <c r="N50" i="17"/>
  <c r="O50" i="17" s="1"/>
  <c r="N49" i="17"/>
  <c r="O49" i="17" s="1"/>
  <c r="N48" i="17"/>
  <c r="O48" i="17" s="1"/>
  <c r="N47" i="17"/>
  <c r="N46" i="17"/>
  <c r="O46" i="17" s="1"/>
  <c r="N45" i="17"/>
  <c r="O45" i="17" s="1"/>
  <c r="N44" i="17"/>
  <c r="O44" i="17" s="1"/>
  <c r="N43" i="17"/>
  <c r="B18" i="17"/>
  <c r="U38" i="17" l="1"/>
  <c r="W37" i="17" a="1"/>
  <c r="AA35" i="17"/>
  <c r="V37" i="17"/>
  <c r="AA38" i="17"/>
  <c r="U37" i="17"/>
  <c r="V36" i="17"/>
  <c r="AA37" i="17"/>
  <c r="U36" i="17"/>
  <c r="W35" i="17" a="1"/>
  <c r="V35" i="17"/>
  <c r="V38" i="17"/>
  <c r="W38" i="17" a="1"/>
  <c r="AA36" i="17"/>
  <c r="U35" i="17"/>
  <c r="W36" i="17" a="1"/>
  <c r="U34" i="17"/>
  <c r="W33" i="17" a="1"/>
  <c r="AA34" i="17"/>
  <c r="AA31" i="17"/>
  <c r="U33" i="17"/>
  <c r="V33" i="17"/>
  <c r="X33" i="17" s="1"/>
  <c r="Y33" i="17" s="1"/>
  <c r="AB33" i="17" s="1"/>
  <c r="W32" i="17" a="1"/>
  <c r="AA33" i="17"/>
  <c r="V32" i="17"/>
  <c r="U31" i="17"/>
  <c r="U32" i="17"/>
  <c r="W31" i="17" a="1"/>
  <c r="V34" i="17"/>
  <c r="W34" i="17" a="1"/>
  <c r="AA32" i="17"/>
  <c r="V31" i="17"/>
  <c r="V30" i="17"/>
  <c r="W29" i="17" a="1"/>
  <c r="AA30" i="17"/>
  <c r="U29" i="17"/>
  <c r="W28" i="17" a="1"/>
  <c r="V28" i="17"/>
  <c r="AA29" i="17"/>
  <c r="U28" i="17"/>
  <c r="AA28" i="17"/>
  <c r="U30" i="17"/>
  <c r="V29" i="17"/>
  <c r="W30" i="17" a="1"/>
  <c r="U42" i="17"/>
  <c r="W41" i="17" a="1"/>
  <c r="AA39" i="17"/>
  <c r="V41" i="17"/>
  <c r="X41" i="17" s="1"/>
  <c r="Y41" i="17" s="1"/>
  <c r="Z41" i="17" s="1"/>
  <c r="AB41" i="17" s="1"/>
  <c r="AA42" i="17"/>
  <c r="U41" i="17"/>
  <c r="W40" i="17" a="1"/>
  <c r="V40" i="17"/>
  <c r="AA41" i="17"/>
  <c r="U40" i="17"/>
  <c r="W39" i="17" a="1"/>
  <c r="X42" i="17"/>
  <c r="Y42" i="17" s="1"/>
  <c r="Z42" i="17" s="1"/>
  <c r="AB42" i="17" s="1"/>
  <c r="AC42" i="17" s="1"/>
  <c r="V39" i="17"/>
  <c r="W42" i="17" a="1"/>
  <c r="AA40" i="17"/>
  <c r="U39" i="17"/>
  <c r="V42" i="17"/>
  <c r="U27" i="17"/>
  <c r="W27" i="17" a="1"/>
  <c r="AA27" i="17"/>
  <c r="O63" i="17"/>
  <c r="P63" i="17"/>
  <c r="Q63" i="17" s="1"/>
  <c r="AA82" i="14"/>
  <c r="AC82" i="14"/>
  <c r="AB82" i="14"/>
  <c r="Y82" i="14"/>
  <c r="X82" i="14"/>
  <c r="W82" i="14" a="1"/>
  <c r="V82" i="14"/>
  <c r="U82" i="14"/>
  <c r="AA74" i="14"/>
  <c r="U74" i="14"/>
  <c r="W74" i="14" a="1"/>
  <c r="V74" i="14"/>
  <c r="AA78" i="14"/>
  <c r="W79" i="14" a="1"/>
  <c r="V79" i="14"/>
  <c r="AA79" i="14"/>
  <c r="U79" i="14"/>
  <c r="W78" i="14" a="1"/>
  <c r="V78" i="14"/>
  <c r="U78" i="14"/>
  <c r="V71" i="14"/>
  <c r="W71" i="14" a="1"/>
  <c r="U71" i="14"/>
  <c r="AA71" i="14"/>
  <c r="AA70" i="14"/>
  <c r="W70" i="14" a="1"/>
  <c r="V70" i="14"/>
  <c r="U70" i="14"/>
  <c r="P47" i="17"/>
  <c r="Q47" i="17" s="1"/>
  <c r="V49" i="17" s="1"/>
  <c r="P59" i="17"/>
  <c r="Q59" i="17" s="1"/>
  <c r="P43" i="17"/>
  <c r="Q43" i="17" s="1"/>
  <c r="O59" i="17"/>
  <c r="P51" i="17"/>
  <c r="Q51" i="17" s="1"/>
  <c r="P55" i="17"/>
  <c r="Q55" i="17" s="1"/>
  <c r="O43" i="17"/>
  <c r="O47" i="17"/>
  <c r="X34" i="17" l="1"/>
  <c r="Y34" i="17" s="1"/>
  <c r="Z34" i="17" s="1"/>
  <c r="AB34" i="17" s="1"/>
  <c r="AC34" i="17" s="1"/>
  <c r="X40" i="17"/>
  <c r="Y40" i="17" s="1"/>
  <c r="Z40" i="17" s="1"/>
  <c r="AB40" i="17" s="1"/>
  <c r="AC40" i="17" s="1"/>
  <c r="X39" i="17"/>
  <c r="Y39" i="17" s="1"/>
  <c r="Z39" i="17" s="1"/>
  <c r="AB39" i="17" s="1"/>
  <c r="AC39" i="17" s="1"/>
  <c r="X36" i="17"/>
  <c r="Y36" i="17" s="1"/>
  <c r="Z36" i="17" s="1"/>
  <c r="AB36" i="17" s="1"/>
  <c r="AC36" i="17" s="1"/>
  <c r="X35" i="17"/>
  <c r="Y35" i="17" s="1"/>
  <c r="Z35" i="17" s="1"/>
  <c r="AB35" i="17" s="1"/>
  <c r="AC35" i="17" s="1"/>
  <c r="X38" i="17"/>
  <c r="Y38" i="17" s="1"/>
  <c r="Z38" i="17" s="1"/>
  <c r="AB38" i="17" s="1"/>
  <c r="AC38" i="17" s="1"/>
  <c r="X37" i="17"/>
  <c r="Y37" i="17" s="1"/>
  <c r="Z37" i="17" s="1"/>
  <c r="AB37" i="17" s="1"/>
  <c r="AC37" i="17" s="1"/>
  <c r="X32" i="17"/>
  <c r="Y32" i="17" s="1"/>
  <c r="AB32" i="17" s="1"/>
  <c r="AC32" i="17" s="1"/>
  <c r="X31" i="17"/>
  <c r="Y31" i="17" s="1"/>
  <c r="AB31" i="17" s="1"/>
  <c r="AC31" i="17" s="1"/>
  <c r="X29" i="17"/>
  <c r="Y29" i="17" s="1"/>
  <c r="AB29" i="17" s="1"/>
  <c r="AC29" i="17" s="1"/>
  <c r="AC41" i="17"/>
  <c r="AC33" i="17"/>
  <c r="X30" i="17"/>
  <c r="Y30" i="17" s="1"/>
  <c r="Z30" i="17" s="1"/>
  <c r="AB30" i="17" s="1"/>
  <c r="AC30" i="17" s="1"/>
  <c r="X28" i="17"/>
  <c r="Y28" i="17" s="1"/>
  <c r="AB28" i="17" s="1"/>
  <c r="AC28" i="17" s="1"/>
  <c r="X27" i="17"/>
  <c r="Y27" i="17" s="1"/>
  <c r="Z27" i="17" s="1"/>
  <c r="AB27" i="17" s="1"/>
  <c r="AC27" i="17" s="1"/>
  <c r="X78" i="14"/>
  <c r="Y78" i="14" s="1"/>
  <c r="X71" i="14"/>
  <c r="Y71" i="14" s="1"/>
  <c r="X79" i="14"/>
  <c r="Y79" i="14" s="1"/>
  <c r="X70" i="14"/>
  <c r="Y70" i="14" s="1"/>
  <c r="AA49" i="17"/>
  <c r="W47" i="17" a="1"/>
  <c r="U47" i="17"/>
  <c r="U49" i="17"/>
  <c r="X49" i="17" s="1"/>
  <c r="Y49" i="17" s="1"/>
  <c r="Z49" i="17" s="1"/>
  <c r="AB49" i="17" s="1"/>
  <c r="V47" i="17"/>
  <c r="AA47" i="17"/>
  <c r="W49" i="17" a="1"/>
  <c r="W50" i="17" a="1"/>
  <c r="W48" i="17" a="1"/>
  <c r="AA48" i="17"/>
  <c r="U50" i="17"/>
  <c r="U48" i="17"/>
  <c r="AA50" i="17"/>
  <c r="V48" i="17"/>
  <c r="V50" i="17"/>
  <c r="W66" i="17" a="1"/>
  <c r="V63" i="17"/>
  <c r="U63" i="17"/>
  <c r="V65" i="17"/>
  <c r="V66" i="17"/>
  <c r="X66" i="17" s="1"/>
  <c r="Y66" i="17" s="1"/>
  <c r="Z66" i="17" s="1"/>
  <c r="AB66" i="17" s="1"/>
  <c r="AC66" i="17" s="1"/>
  <c r="U64" i="17"/>
  <c r="AA63" i="17"/>
  <c r="W63" i="17" a="1"/>
  <c r="U65" i="17"/>
  <c r="AA64" i="17"/>
  <c r="W64" i="17" a="1"/>
  <c r="U66" i="17"/>
  <c r="AA65" i="17"/>
  <c r="W65" i="17" a="1"/>
  <c r="AA66" i="17"/>
  <c r="V64" i="17"/>
  <c r="AA62" i="17"/>
  <c r="W62" i="17" a="1"/>
  <c r="V62" i="17"/>
  <c r="V59" i="17"/>
  <c r="U61" i="17"/>
  <c r="U62" i="17"/>
  <c r="V60" i="17"/>
  <c r="AA60" i="17"/>
  <c r="U59" i="17"/>
  <c r="W60" i="17" a="1"/>
  <c r="W61" i="17" a="1"/>
  <c r="W59" i="17" a="1"/>
  <c r="AA61" i="17"/>
  <c r="AA59" i="17"/>
  <c r="U60" i="17"/>
  <c r="V61" i="17"/>
  <c r="AA58" i="17"/>
  <c r="W58" i="17" a="1"/>
  <c r="U58" i="17"/>
  <c r="U55" i="17"/>
  <c r="U57" i="17"/>
  <c r="V55" i="17"/>
  <c r="V56" i="17"/>
  <c r="W55" i="17" a="1"/>
  <c r="W57" i="17" a="1"/>
  <c r="V57" i="17"/>
  <c r="V58" i="17"/>
  <c r="AA55" i="17"/>
  <c r="AA57" i="17"/>
  <c r="AA56" i="17"/>
  <c r="W56" i="17" a="1"/>
  <c r="U56" i="17"/>
  <c r="U53" i="17"/>
  <c r="V54" i="17"/>
  <c r="AA51" i="17"/>
  <c r="W51" i="17" a="1"/>
  <c r="V51" i="17"/>
  <c r="U51" i="17"/>
  <c r="W53" i="17" a="1"/>
  <c r="U52" i="17"/>
  <c r="AA54" i="17"/>
  <c r="AA52" i="17"/>
  <c r="W52" i="17" a="1"/>
  <c r="V52" i="17"/>
  <c r="AA53" i="17"/>
  <c r="V53" i="17"/>
  <c r="W54" i="17" a="1"/>
  <c r="U54" i="17"/>
  <c r="U44" i="17"/>
  <c r="U45" i="17"/>
  <c r="U46" i="17"/>
  <c r="AA43" i="17"/>
  <c r="W43" i="17" a="1"/>
  <c r="V43" i="17"/>
  <c r="W45" i="17" a="1"/>
  <c r="V45" i="17"/>
  <c r="AA44" i="17"/>
  <c r="W44" i="17" a="1"/>
  <c r="AA45" i="17"/>
  <c r="V44" i="17"/>
  <c r="AA46" i="17"/>
  <c r="W46" i="17" a="1"/>
  <c r="U43" i="17"/>
  <c r="V46" i="17"/>
  <c r="X60" i="17" l="1"/>
  <c r="Y60" i="17" s="1"/>
  <c r="Z60" i="17" s="1"/>
  <c r="AB60" i="17" s="1"/>
  <c r="X48" i="17"/>
  <c r="Y48" i="17" s="1"/>
  <c r="Z48" i="17" s="1"/>
  <c r="AB48" i="17" s="1"/>
  <c r="AC48" i="17" s="1"/>
  <c r="X47" i="17"/>
  <c r="Y47" i="17" s="1"/>
  <c r="Z47" i="17" s="1"/>
  <c r="AB47" i="17" s="1"/>
  <c r="AC47" i="17" s="1"/>
  <c r="X46" i="17"/>
  <c r="Y46" i="17" s="1"/>
  <c r="Z46" i="17" s="1"/>
  <c r="AB46" i="17" s="1"/>
  <c r="AC46" i="17" s="1"/>
  <c r="X63" i="17"/>
  <c r="Y63" i="17" s="1"/>
  <c r="Z63" i="17" s="1"/>
  <c r="AB63" i="17" s="1"/>
  <c r="AC63" i="17" s="1"/>
  <c r="X64" i="17"/>
  <c r="Y64" i="17" s="1"/>
  <c r="Z64" i="17" s="1"/>
  <c r="AB64" i="17" s="1"/>
  <c r="AC64" i="17" s="1"/>
  <c r="X61" i="17"/>
  <c r="Y61" i="17" s="1"/>
  <c r="Z61" i="17" s="1"/>
  <c r="AB61" i="17" s="1"/>
  <c r="AC61" i="17" s="1"/>
  <c r="X55" i="17"/>
  <c r="Y55" i="17" s="1"/>
  <c r="Z55" i="17" s="1"/>
  <c r="AB55" i="17" s="1"/>
  <c r="AC55" i="17" s="1"/>
  <c r="AC49" i="17"/>
  <c r="X50" i="17"/>
  <c r="Y50" i="17" s="1"/>
  <c r="Z50" i="17" s="1"/>
  <c r="AB50" i="17" s="1"/>
  <c r="AC50" i="17" s="1"/>
  <c r="X57" i="17"/>
  <c r="Y57" i="17" s="1"/>
  <c r="Z57" i="17" s="1"/>
  <c r="AB57" i="17" s="1"/>
  <c r="AC57" i="17" s="1"/>
  <c r="X52" i="17"/>
  <c r="Y52" i="17" s="1"/>
  <c r="Z52" i="17" s="1"/>
  <c r="AB52" i="17" s="1"/>
  <c r="AC52" i="17" s="1"/>
  <c r="X58" i="17"/>
  <c r="Y58" i="17" s="1"/>
  <c r="Z58" i="17" s="1"/>
  <c r="AB58" i="17" s="1"/>
  <c r="AC58" i="17" s="1"/>
  <c r="X59" i="17"/>
  <c r="Y59" i="17" s="1"/>
  <c r="Z59" i="17" s="1"/>
  <c r="AB59" i="17" s="1"/>
  <c r="AC59" i="17" s="1"/>
  <c r="X62" i="17"/>
  <c r="Y62" i="17" s="1"/>
  <c r="Z62" i="17" s="1"/>
  <c r="AB62" i="17" s="1"/>
  <c r="AC62" i="17" s="1"/>
  <c r="X65" i="17"/>
  <c r="Y65" i="17" s="1"/>
  <c r="Z65" i="17" s="1"/>
  <c r="AB65" i="17" s="1"/>
  <c r="AC65" i="17" s="1"/>
  <c r="X53" i="17"/>
  <c r="Y53" i="17" s="1"/>
  <c r="Z53" i="17" s="1"/>
  <c r="AB53" i="17" s="1"/>
  <c r="AC53" i="17" s="1"/>
  <c r="X51" i="17"/>
  <c r="Y51" i="17" s="1"/>
  <c r="Z51" i="17" s="1"/>
  <c r="AB51" i="17" s="1"/>
  <c r="AC51" i="17" s="1"/>
  <c r="X56" i="17"/>
  <c r="Y56" i="17" s="1"/>
  <c r="Z56" i="17" s="1"/>
  <c r="AB56" i="17" s="1"/>
  <c r="AC56" i="17" s="1"/>
  <c r="X54" i="17"/>
  <c r="Y54" i="17" s="1"/>
  <c r="Z54" i="17" s="1"/>
  <c r="AB54" i="17" s="1"/>
  <c r="AC54" i="17" s="1"/>
  <c r="X45" i="17"/>
  <c r="Y45" i="17" s="1"/>
  <c r="Z45" i="17" s="1"/>
  <c r="AB45" i="17" s="1"/>
  <c r="AC45" i="17" s="1"/>
  <c r="X44" i="17"/>
  <c r="Y44" i="17" s="1"/>
  <c r="Z44" i="17" s="1"/>
  <c r="AB44" i="17" s="1"/>
  <c r="AC44" i="17" s="1"/>
  <c r="X43" i="17"/>
  <c r="Y43" i="17" s="1"/>
  <c r="Z43" i="17" s="1"/>
  <c r="AB43" i="17" s="1"/>
  <c r="AC43" i="17" s="1"/>
  <c r="AC60" i="17"/>
  <c r="B62" i="14" l="1"/>
  <c r="Z71" i="14" l="1"/>
  <c r="AB71" i="14" s="1"/>
  <c r="AC71" i="14" s="1"/>
  <c r="Z79" i="14"/>
  <c r="AB79" i="14" s="1"/>
  <c r="AC79" i="14" s="1"/>
  <c r="Z78" i="14"/>
  <c r="AB78" i="14" s="1"/>
  <c r="AC78" i="14" s="1"/>
  <c r="Z70" i="14"/>
  <c r="AB70" i="14" s="1"/>
  <c r="AC70" i="14" s="1"/>
  <c r="W85" i="14"/>
  <c r="W84" i="14"/>
  <c r="W83" i="14"/>
  <c r="W82" i="14"/>
  <c r="W81" i="14"/>
  <c r="W80" i="14"/>
  <c r="W79" i="14"/>
  <c r="W78" i="14"/>
  <c r="W77" i="14"/>
  <c r="W76" i="14"/>
  <c r="W75" i="14"/>
  <c r="W74" i="14"/>
  <c r="X74" i="14" s="1"/>
  <c r="Y74" i="14" s="1"/>
  <c r="Z74" i="14" s="1"/>
  <c r="AB74" i="14" s="1"/>
  <c r="AC74" i="14" s="1"/>
  <c r="W73" i="14"/>
  <c r="W72" i="14"/>
  <c r="W71" i="14"/>
  <c r="W70" i="14"/>
  <c r="W66" i="17"/>
  <c r="W65" i="17"/>
  <c r="W64" i="17"/>
  <c r="W63" i="17"/>
  <c r="W62" i="17"/>
  <c r="W61" i="17"/>
  <c r="W60" i="17"/>
  <c r="W59" i="17"/>
  <c r="W58" i="17"/>
  <c r="W57" i="17"/>
  <c r="W56" i="17"/>
  <c r="W55" i="17"/>
  <c r="W54" i="17"/>
  <c r="W53" i="17"/>
  <c r="W52" i="17"/>
  <c r="W51" i="17"/>
  <c r="W50" i="17"/>
  <c r="W49" i="17"/>
  <c r="W48" i="17"/>
  <c r="W47" i="17"/>
  <c r="W46" i="17"/>
  <c r="W45" i="17"/>
  <c r="W44" i="17"/>
  <c r="W43" i="17"/>
  <c r="W42" i="17"/>
  <c r="W41" i="17"/>
  <c r="W40" i="17"/>
  <c r="W39" i="17"/>
  <c r="W38" i="17"/>
  <c r="W37" i="17"/>
  <c r="W36" i="17"/>
  <c r="W35" i="17"/>
  <c r="W34" i="17"/>
  <c r="W33" i="17"/>
  <c r="W32" i="17"/>
  <c r="W31" i="17"/>
  <c r="W30" i="17"/>
  <c r="W29" i="17"/>
  <c r="W28" i="17"/>
  <c r="W27"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<sst xmlns="http://schemas.openxmlformats.org/spreadsheetml/2006/main" count="528" uniqueCount="202">
  <si>
    <t>This is the first iteration of the DQLS Daylight Calculator
Feedback will be incorporated into future updates</t>
  </si>
  <si>
    <t>DQLS Lighting and Visual Comfort 
Daylight Calculator</t>
  </si>
  <si>
    <t>Introduction</t>
  </si>
  <si>
    <t>Important Notes</t>
  </si>
  <si>
    <t>This document provides the user with a tool to calculate the daylighting requirements for a simple building form as set out in section 1.1.1 of the New Zealand School Property Agency's 2020 DQLS Lighting and Visual Comfort document. If you are unsure whether your space meets the requirements of a simple building form, please refer to section 1.1 of the 2020 DQLS Lighting and Visual Comfort document.</t>
  </si>
  <si>
    <t xml:space="preserve">Ensure that you have selected options for all zoning criteria. 
Results will not be calculated otherwise. </t>
  </si>
  <si>
    <t>Grey cells may appear in stage two of the calculator depending on selections made during stage one. No input is necessary where these appear.</t>
  </si>
  <si>
    <t xml:space="preserve">This tool has been colour coded for simplicity of use. Columns in white require the user to input measurements themselves. Results from the equations will appear in the green columns. Where grey cells appear no input is necessary. It is important that the user input information from the first row of each zone downwards. Not doing so will result in errors. </t>
  </si>
  <si>
    <t>Red text will appear in stage two when a target WWR exceeds 80%. This does not mean the design itself has failed, but rather that the specific window wall is not located optimally for daylighting. Whether a zone design passes or fails is dependent on the weighted target WWR.</t>
  </si>
  <si>
    <t>Stage 1:</t>
  </si>
  <si>
    <t xml:space="preserve">     Zoning</t>
  </si>
  <si>
    <t>Stage 2:</t>
  </si>
  <si>
    <t xml:space="preserve">     Calculating the Effective sky angle</t>
  </si>
  <si>
    <t>Stage 3:</t>
  </si>
  <si>
    <t xml:space="preserve">     Daylight Feasibility test</t>
  </si>
  <si>
    <t>Stage 4:</t>
  </si>
  <si>
    <t xml:space="preserve">     Calculating the depth of the daylight area</t>
  </si>
  <si>
    <t>Stage 5:</t>
  </si>
  <si>
    <t xml:space="preserve">     Calculate the required glazing area</t>
  </si>
  <si>
    <t>Values will not appear in output columns in stages three and four if a
fail is recorded in stage two. When a fail is recorded, the design will 
need to be revised.</t>
  </si>
  <si>
    <t>STAGE 1: Zoning</t>
  </si>
  <si>
    <t xml:space="preserve">The zoning stage consists of three questions. It is critical that they are answered accurately, as they will inform the outcomes of the following stages. You will be asked to select a building orientation, whether an obstructing object exists, and if a roof overhang is present. Select the answers that best describe your design. </t>
  </si>
  <si>
    <t>If a fail is recorded in stage 5, consider increasing the window width or 
the window height.</t>
  </si>
  <si>
    <t>STAGE 2: Effective Sky Angle</t>
  </si>
  <si>
    <t>List of symbols</t>
  </si>
  <si>
    <t xml:space="preserve">This stage of the calculator produces a value for the effective sky angle, based on the results of the zoning stage. The diagram below provides the user with a reference illustrating how to measure the inputs necessary to calculate the angle. Some inputs will not apply in every case (e.g. When no obstruction object is present DA will not apply). In this event, these cells can be left empty. </t>
  </si>
  <si>
    <t>WWR:</t>
  </si>
  <si>
    <t>Window-to-Wall ratio</t>
  </si>
  <si>
    <t>WHH:</t>
  </si>
  <si>
    <t>Window head height (m)</t>
  </si>
  <si>
    <t>WH:</t>
  </si>
  <si>
    <t>Window height (m)</t>
  </si>
  <si>
    <r>
      <t>H</t>
    </r>
    <r>
      <rPr>
        <vertAlign val="subscript"/>
        <sz val="10"/>
        <color theme="1"/>
        <rFont val="Source Sans Pro"/>
        <family val="2"/>
      </rPr>
      <t>A</t>
    </r>
    <r>
      <rPr>
        <sz val="10"/>
        <color theme="1"/>
        <rFont val="Source Sans Pro"/>
        <family val="2"/>
      </rPr>
      <t>:</t>
    </r>
  </si>
  <si>
    <t>Floor to ceiling height (m)</t>
  </si>
  <si>
    <r>
      <t>H</t>
    </r>
    <r>
      <rPr>
        <vertAlign val="subscript"/>
        <sz val="10"/>
        <color theme="1"/>
        <rFont val="Source Sans Pro"/>
        <family val="2"/>
      </rPr>
      <t>B</t>
    </r>
    <r>
      <rPr>
        <sz val="10"/>
        <color theme="1"/>
        <rFont val="Source Sans Pro"/>
        <family val="2"/>
      </rPr>
      <t>:</t>
    </r>
  </si>
  <si>
    <t>Floor to roof overhang height (m)</t>
  </si>
  <si>
    <r>
      <t>D</t>
    </r>
    <r>
      <rPr>
        <vertAlign val="subscript"/>
        <sz val="10"/>
        <color theme="1"/>
        <rFont val="Source Sans Pro"/>
        <family val="2"/>
      </rPr>
      <t>A</t>
    </r>
    <r>
      <rPr>
        <sz val="10"/>
        <color theme="1"/>
        <rFont val="Source Sans Pro"/>
        <family val="2"/>
      </rPr>
      <t>:</t>
    </r>
  </si>
  <si>
    <t>Distance from window wall to obstruction wall (m)</t>
  </si>
  <si>
    <r>
      <t>D</t>
    </r>
    <r>
      <rPr>
        <vertAlign val="subscript"/>
        <sz val="10"/>
        <color theme="1"/>
        <rFont val="Source Sans Pro"/>
        <family val="2"/>
      </rPr>
      <t>B</t>
    </r>
    <r>
      <rPr>
        <sz val="10"/>
        <color theme="1"/>
        <rFont val="Source Sans Pro"/>
        <family val="2"/>
      </rPr>
      <t>:</t>
    </r>
  </si>
  <si>
    <t>Distance from window wall to roof overhang (m)</t>
  </si>
  <si>
    <t>GS:</t>
  </si>
  <si>
    <t>Glass set back in wall (m)</t>
  </si>
  <si>
    <t>SW:</t>
  </si>
  <si>
    <t>Space width (m)</t>
  </si>
  <si>
    <t>Y:</t>
  </si>
  <si>
    <t>Distance between ground and window midpoint (m)</t>
  </si>
  <si>
    <t>X+Y:</t>
  </si>
  <si>
    <t>Height of obstruction (m)</t>
  </si>
  <si>
    <t>:</t>
  </si>
  <si>
    <r>
      <t>Effective Sky Angle (°</t>
    </r>
    <r>
      <rPr>
        <sz val="11"/>
        <color theme="1"/>
        <rFont val="Source Sans Pro"/>
        <family val="2"/>
      </rPr>
      <t>)</t>
    </r>
  </si>
  <si>
    <t>TISA:</t>
  </si>
  <si>
    <r>
      <t>Total interior surface area (m</t>
    </r>
    <r>
      <rPr>
        <vertAlign val="superscript"/>
        <sz val="10"/>
        <color theme="1"/>
        <rFont val="Source Sans Pro"/>
        <family val="2"/>
      </rPr>
      <t>2</t>
    </r>
    <r>
      <rPr>
        <sz val="10"/>
        <color theme="1"/>
        <rFont val="Source Sans Pro"/>
        <family val="2"/>
      </rPr>
      <t>)</t>
    </r>
  </si>
  <si>
    <t xml:space="preserve">(assumes space depth is equal to the minimum depth of daylit area) </t>
  </si>
  <si>
    <t xml:space="preserve">Constants </t>
  </si>
  <si>
    <t xml:space="preserve">Several aspects of each of the below formula are regarded as constants and are as follows: </t>
  </si>
  <si>
    <t>DF:</t>
  </si>
  <si>
    <t>Daylighting Factor = 2</t>
  </si>
  <si>
    <t>GT:</t>
  </si>
  <si>
    <t>Glazing Transmittance = 0.87</t>
  </si>
  <si>
    <t>WPH:</t>
  </si>
  <si>
    <t>Working plane height = 0.7</t>
  </si>
  <si>
    <t>MSR:</t>
  </si>
  <si>
    <t>Mean surface reflectance = 0.5</t>
  </si>
  <si>
    <t>STAGE 3: Daylight Feasibility Test</t>
  </si>
  <si>
    <t>This stage consists of an initial test to determine whether a space can be realistically daylight. There are two important measures to be aware of in this section. Those being the target and weighted target window to wall ratio (WWR). 
The target WWR can be understood as the WWR necessary for each individual window wall to provide adequate daylighting to a space. Whereas the weighted average WWR incorporates the relative size of each window wall and calculates the necessary WWR across all window walls to provide adequate daylighting to a space. 
A design will have passed this test if the weighted target WWR is less than or equal to 80%. Any design with a weighted target WWR exceeding 80% will require revision. It is possible for an individual wall to have a target WWR greater than 80% and for the overall zone to still pass. This occurs when the light provided by the other window walls is enough to offset the contribution of the individual wall. 
It is important to note that the WWR’s calculated in this step are distinct from those calculated in stage 5. The window to wall ratio in stage 5 incorporates the depth of the daylit area and are ultimately the ratios that should inform design decisions.</t>
  </si>
  <si>
    <t xml:space="preserve"> </t>
  </si>
  <si>
    <t>STAGE 4.1: Room proportions</t>
  </si>
  <si>
    <t>STAGE 4.2: Total Interior Surface Area</t>
  </si>
  <si>
    <t xml:space="preserve">
The diagram below illustrates how to measure the room height (H), space width (SW) and the window head height (WHH), in addition to visually describing the minimum daylit distance. 
The total interior surface area (TISA) calculated in this stage is the surface area of the space up to the minimum depth calculated in stage 4.1. It is not the total surface area of the entire space.
</t>
  </si>
  <si>
    <t>This stage calculates the depth to which a window can provide adequate daylighting. It consists of three measures, those being:</t>
  </si>
  <si>
    <t>A) Uniformity: The distance beyond which light is no longer adequately uniform.</t>
  </si>
  <si>
    <t>B) No Skyline: Beyond this depth the skyline can no longer be seen on the working plane.</t>
  </si>
  <si>
    <t xml:space="preserve">C) Penetration: light cannot be expected to penetrate beyond this depth. </t>
  </si>
  <si>
    <t>Importantly, the depth of equation C depends on whether a shading device is required for the window. Please ensure the appropriate option is selected 
the input section. The smallest of the above depths will constitute the minimum daylighting depth.</t>
  </si>
  <si>
    <t>STAGE 5: Calculating the required glazing area</t>
  </si>
  <si>
    <r>
      <t>This stage calculates the</t>
    </r>
    <r>
      <rPr>
        <b/>
        <sz val="10"/>
        <color theme="1"/>
        <rFont val="Source Sans Pro"/>
        <family val="2"/>
      </rPr>
      <t xml:space="preserve"> </t>
    </r>
    <r>
      <rPr>
        <sz val="10"/>
        <color theme="1"/>
        <rFont val="Source Sans Pro"/>
        <family val="2"/>
      </rPr>
      <t>required glazing area necessary to provide sufficient daylighting to the depth determined in stage 4. Additionally, this stage also contains a test evaluating whether the proposed glazing area is greater than the required glazing area. If the design fails this test, it will require revision. You may want to consider</t>
    </r>
    <r>
      <rPr>
        <b/>
        <sz val="10"/>
        <color theme="1"/>
        <rFont val="Source Sans Pro"/>
        <family val="2"/>
      </rPr>
      <t xml:space="preserve"> </t>
    </r>
    <r>
      <rPr>
        <sz val="10"/>
        <color theme="1"/>
        <rFont val="Source Sans Pro"/>
        <family val="2"/>
      </rPr>
      <t>increasing the window width or the window height to meet this requirement.</t>
    </r>
  </si>
  <si>
    <t>Daylighting Requirements Calculator for Simple Building Forms*¹ Exemplar model</t>
  </si>
  <si>
    <r>
      <t xml:space="preserve">Reinhart, C. F., &amp; LoVerso, V. R. M. (2010). </t>
    </r>
    <r>
      <rPr>
        <i/>
        <sz val="11"/>
        <color theme="1"/>
        <rFont val="Source Sans Pro"/>
        <family val="2"/>
      </rPr>
      <t xml:space="preserve">A rules of thumb-based design sequence for diffuse daylight. </t>
    </r>
    <r>
      <rPr>
        <sz val="11"/>
        <color theme="1"/>
        <rFont val="Source Sans Pro"/>
        <family val="2"/>
      </rPr>
      <t>Lighting Research and Technology 42(1), 7-31</t>
    </r>
  </si>
  <si>
    <t>This calculator computes the daylighting equations as set out in section 1.1.1 of the NZSPA's 2020 DQLS Lighting and visual comfort document.</t>
  </si>
  <si>
    <t>Refer to the 'Introduction' page and the diagrams below for more information.</t>
  </si>
  <si>
    <t>Site plan</t>
  </si>
  <si>
    <t>Floor Plan</t>
  </si>
  <si>
    <t>Elevations</t>
  </si>
  <si>
    <t>Table of constants</t>
  </si>
  <si>
    <t>Keywords:</t>
  </si>
  <si>
    <t xml:space="preserve">     Definition:</t>
  </si>
  <si>
    <t>*¹ Simple building forms are characterised by the following attributes:</t>
  </si>
  <si>
    <t>Daylight Factor</t>
  </si>
  <si>
    <r>
      <rPr>
        <b/>
        <sz val="11"/>
        <color theme="1"/>
        <rFont val="Source Sans Pro"/>
        <family val="2"/>
      </rPr>
      <t>Daylight factor</t>
    </r>
    <r>
      <rPr>
        <sz val="11"/>
        <color theme="1"/>
        <rFont val="Source Sans Pro"/>
        <family val="2"/>
      </rPr>
      <t>:</t>
    </r>
  </si>
  <si>
    <t xml:space="preserve">     The difference between the internal and external illuminance*² level. The higher the daylight factor, the more natural light the space will require.</t>
  </si>
  <si>
    <t>· Spaces with windows on one side less than 7m deep.</t>
  </si>
  <si>
    <t>Glazing Transmittance</t>
  </si>
  <si>
    <r>
      <rPr>
        <b/>
        <sz val="11"/>
        <color theme="1"/>
        <rFont val="Source Sans Pro"/>
        <family val="2"/>
      </rPr>
      <t>Glazing transmittance (%)</t>
    </r>
    <r>
      <rPr>
        <sz val="11"/>
        <color theme="1"/>
        <rFont val="Source Sans Pro"/>
        <family val="2"/>
      </rPr>
      <t xml:space="preserve">: </t>
    </r>
  </si>
  <si>
    <t xml:space="preserve">     Percentage of radiation that can pass through glazing. Tinted glass for example will have a lower glazing transmittance than clear glass.</t>
  </si>
  <si>
    <t>· Spaces with windows on two opposite sides with depth less than 14m.</t>
  </si>
  <si>
    <t>Working Plane Height</t>
  </si>
  <si>
    <r>
      <rPr>
        <b/>
        <sz val="11"/>
        <color theme="1"/>
        <rFont val="Source Sans Pro"/>
        <family val="2"/>
      </rPr>
      <t>Working plain height (m)</t>
    </r>
    <r>
      <rPr>
        <sz val="11"/>
        <color theme="1"/>
        <rFont val="Source Sans Pro"/>
        <family val="2"/>
      </rPr>
      <t>:</t>
    </r>
  </si>
  <si>
    <t xml:space="preserve">     The height at which the visual task is carried out.</t>
  </si>
  <si>
    <t>· Provision of sun-shading or covered ways to control direct sunlight and glare to the north, east, and west elevations as applicable.</t>
  </si>
  <si>
    <t>Mean Surface Reflectance</t>
  </si>
  <si>
    <t>Mean surface reflectance(°):</t>
  </si>
  <si>
    <t xml:space="preserve">     Average reflectance value of the surfaces within a space. </t>
  </si>
  <si>
    <t>If your building form does not meet the above criteria, Climate Based Daylight Modelling (CBDM) must be carried out at the preliminary design stage in accordance with the daylight modelling requirements and guidelines set out in Section 1.1.2 of the 2020 DQLS handbook by NZSPA.</t>
  </si>
  <si>
    <t xml:space="preserve">          *² Illuminance is the amount of light falling onto a given surface area.</t>
  </si>
  <si>
    <t>Instruction: Fill in each zone from the top row downwards and input measurements in the white columns.</t>
  </si>
  <si>
    <t>Stage 1: Zoning</t>
  </si>
  <si>
    <t>Stage 2: Calculating effective sky angle</t>
  </si>
  <si>
    <t>Stage 3: Daylight feasibility test</t>
  </si>
  <si>
    <t>Stage 4.1: Room proportions</t>
  </si>
  <si>
    <t>Stage 4.2</t>
  </si>
  <si>
    <r>
      <t>Stage 5: Glazing area (m</t>
    </r>
    <r>
      <rPr>
        <b/>
        <vertAlign val="superscript"/>
        <sz val="11"/>
        <color theme="1"/>
        <rFont val="Source Sans Pro"/>
        <family val="2"/>
      </rPr>
      <t>2</t>
    </r>
    <r>
      <rPr>
        <b/>
        <sz val="11"/>
        <color theme="1"/>
        <rFont val="Source Sans Pro"/>
        <family val="2"/>
      </rPr>
      <t>)</t>
    </r>
  </si>
  <si>
    <t>Location</t>
  </si>
  <si>
    <t xml:space="preserve">Orientation
</t>
  </si>
  <si>
    <t>Is there an obsructing object?</t>
  </si>
  <si>
    <t>Is there a roof overhang?</t>
  </si>
  <si>
    <r>
      <rPr>
        <b/>
        <sz val="11"/>
        <color theme="1"/>
        <rFont val="Source Sans Pro"/>
        <family val="2"/>
      </rPr>
      <t>D</t>
    </r>
    <r>
      <rPr>
        <b/>
        <vertAlign val="subscript"/>
        <sz val="11"/>
        <color theme="1"/>
        <rFont val="Source Sans Pro"/>
        <family val="2"/>
      </rPr>
      <t>A</t>
    </r>
    <r>
      <rPr>
        <b/>
        <sz val="11"/>
        <color theme="1"/>
        <rFont val="Source Sans Pro"/>
        <family val="2"/>
      </rPr>
      <t xml:space="preserve"> </t>
    </r>
    <r>
      <rPr>
        <sz val="11"/>
        <color theme="1"/>
        <rFont val="Source Sans Pro"/>
        <family val="2"/>
      </rPr>
      <t>:
 Distance from window wall to obstruction wall 
(m)</t>
    </r>
  </si>
  <si>
    <r>
      <rPr>
        <b/>
        <sz val="11"/>
        <color theme="1"/>
        <rFont val="Source Sans Pro"/>
        <family val="2"/>
      </rPr>
      <t>D</t>
    </r>
    <r>
      <rPr>
        <b/>
        <vertAlign val="subscript"/>
        <sz val="11"/>
        <color theme="1"/>
        <rFont val="Source Sans Pro"/>
        <family val="2"/>
      </rPr>
      <t>B</t>
    </r>
    <r>
      <rPr>
        <b/>
        <sz val="11"/>
        <color theme="1"/>
        <rFont val="Source Sans Pro"/>
        <family val="2"/>
      </rPr>
      <t xml:space="preserve">: </t>
    </r>
    <r>
      <rPr>
        <sz val="11"/>
        <color theme="1"/>
        <rFont val="Source Sans Pro"/>
        <family val="2"/>
      </rPr>
      <t xml:space="preserve">
Distance from window wall to roof overhang
(m)</t>
    </r>
  </si>
  <si>
    <r>
      <rPr>
        <b/>
        <sz val="11"/>
        <color theme="1"/>
        <rFont val="Source Sans Pro"/>
        <family val="2"/>
      </rPr>
      <t>H</t>
    </r>
    <r>
      <rPr>
        <vertAlign val="subscript"/>
        <sz val="11"/>
        <color theme="1"/>
        <rFont val="Source Sans Pro"/>
        <family val="2"/>
      </rPr>
      <t>A</t>
    </r>
    <r>
      <rPr>
        <b/>
        <sz val="11"/>
        <color theme="1"/>
        <rFont val="Source Sans Pro"/>
        <family val="2"/>
      </rPr>
      <t>:</t>
    </r>
    <r>
      <rPr>
        <sz val="11"/>
        <color theme="1"/>
        <rFont val="Source Sans Pro"/>
        <family val="2"/>
      </rPr>
      <t xml:space="preserve">
Floor to 
Ceiling height
 (m)</t>
    </r>
  </si>
  <si>
    <r>
      <t>H</t>
    </r>
    <r>
      <rPr>
        <b/>
        <vertAlign val="subscript"/>
        <sz val="11"/>
        <color theme="1"/>
        <rFont val="Source Sans Pro"/>
        <family val="2"/>
      </rPr>
      <t>B</t>
    </r>
    <r>
      <rPr>
        <b/>
        <sz val="11"/>
        <color theme="1"/>
        <rFont val="Source Sans Pro"/>
        <family val="2"/>
      </rPr>
      <t xml:space="preserve">: 
</t>
    </r>
    <r>
      <rPr>
        <sz val="11"/>
        <color theme="1"/>
        <rFont val="Source Sans Pro"/>
        <family val="2"/>
      </rPr>
      <t>Height of end 
of overhang
(m)</t>
    </r>
  </si>
  <si>
    <r>
      <rPr>
        <b/>
        <sz val="11"/>
        <color theme="1"/>
        <rFont val="Source Sans Pro"/>
        <family val="2"/>
      </rPr>
      <t>WH</t>
    </r>
    <r>
      <rPr>
        <sz val="11"/>
        <color theme="1"/>
        <rFont val="Source Sans Pro"/>
        <family val="2"/>
      </rPr>
      <t xml:space="preserve"> : 
Window
 height 
(m)</t>
    </r>
  </si>
  <si>
    <r>
      <rPr>
        <b/>
        <sz val="11"/>
        <color theme="1"/>
        <rFont val="Source Sans Pro"/>
        <family val="2"/>
      </rPr>
      <t xml:space="preserve">SW:
</t>
    </r>
    <r>
      <rPr>
        <sz val="11"/>
        <color theme="1"/>
        <rFont val="Source Sans Pro"/>
        <family val="2"/>
      </rPr>
      <t>Space width
(m)</t>
    </r>
  </si>
  <si>
    <r>
      <rPr>
        <b/>
        <sz val="11"/>
        <color theme="1"/>
        <rFont val="Source Sans Pro"/>
        <family val="2"/>
      </rPr>
      <t xml:space="preserve">GS : 
</t>
    </r>
    <r>
      <rPr>
        <sz val="11"/>
        <color theme="1"/>
        <rFont val="Source Sans Pro"/>
        <family val="2"/>
      </rPr>
      <t>Glass set back
 in wall 
(m)</t>
    </r>
  </si>
  <si>
    <r>
      <rPr>
        <b/>
        <sz val="11"/>
        <color theme="1"/>
        <rFont val="Source Sans Pro"/>
        <family val="2"/>
      </rPr>
      <t xml:space="preserve">Y </t>
    </r>
    <r>
      <rPr>
        <sz val="11"/>
        <color theme="1"/>
        <rFont val="Source Sans Pro"/>
        <family val="2"/>
      </rPr>
      <t>: 
Distance between ground and window midpoint 
(m)</t>
    </r>
  </si>
  <si>
    <r>
      <rPr>
        <b/>
        <sz val="11"/>
        <color theme="1"/>
        <rFont val="Source Sans Pro"/>
        <family val="2"/>
      </rPr>
      <t>X+Y</t>
    </r>
    <r>
      <rPr>
        <sz val="11"/>
        <color theme="1"/>
        <rFont val="Source Sans Pro"/>
        <family val="2"/>
      </rPr>
      <t xml:space="preserve"> : 
Height of obstruction 
(m)</t>
    </r>
  </si>
  <si>
    <r>
      <rPr>
        <b/>
        <sz val="11"/>
        <color theme="1"/>
        <rFont val="Source Sans Pro"/>
        <family val="2"/>
      </rPr>
      <t xml:space="preserve"> : 
</t>
    </r>
    <r>
      <rPr>
        <sz val="11"/>
        <color theme="1"/>
        <rFont val="Source Sans Pro"/>
        <family val="2"/>
      </rPr>
      <t>Effective sky angle
(°)</t>
    </r>
  </si>
  <si>
    <r>
      <t>Target 
WWR 
(%)</t>
    </r>
    <r>
      <rPr>
        <sz val="14"/>
        <color theme="1"/>
        <rFont val="Source Sans Pro"/>
        <family val="2"/>
      </rPr>
      <t>*</t>
    </r>
  </si>
  <si>
    <t>Weighted target WWR
(%)</t>
  </si>
  <si>
    <t>Target 
WWR ≤ 80%
 (PASS/FAIL)</t>
  </si>
  <si>
    <r>
      <rPr>
        <b/>
        <sz val="11"/>
        <color theme="1"/>
        <rFont val="Source Sans Pro"/>
        <family val="2"/>
      </rPr>
      <t xml:space="preserve">WW:
</t>
    </r>
    <r>
      <rPr>
        <sz val="11"/>
        <color theme="1"/>
        <rFont val="Source Sans Pro"/>
        <family val="2"/>
      </rPr>
      <t>Window Width
(m)</t>
    </r>
  </si>
  <si>
    <r>
      <rPr>
        <b/>
        <sz val="11"/>
        <color theme="1"/>
        <rFont val="Source Sans Pro"/>
        <family val="2"/>
      </rPr>
      <t xml:space="preserve">WHH:
</t>
    </r>
    <r>
      <rPr>
        <sz val="11"/>
        <color theme="1"/>
        <rFont val="Source Sans Pro"/>
        <family val="2"/>
      </rPr>
      <t>Window head height 
(m)</t>
    </r>
  </si>
  <si>
    <t>Shading 
required 
(Y/N)</t>
  </si>
  <si>
    <t>Daylight depth 
A 
(Uniformity)</t>
  </si>
  <si>
    <t>Daylight depth 
B
(No Skyline)</t>
  </si>
  <si>
    <t>Daylight depth 
C
(Penetration)</t>
  </si>
  <si>
    <t>Minimum daylight depth 
(m)</t>
  </si>
  <si>
    <r>
      <rPr>
        <b/>
        <sz val="11"/>
        <color theme="1"/>
        <rFont val="Source Sans Pro"/>
        <family val="2"/>
      </rPr>
      <t xml:space="preserve">TISA:
 </t>
    </r>
    <r>
      <rPr>
        <sz val="11"/>
        <color theme="1"/>
        <rFont val="Source Sans Pro"/>
        <family val="2"/>
      </rPr>
      <t>Total Interior surface area 
(m</t>
    </r>
    <r>
      <rPr>
        <vertAlign val="superscript"/>
        <sz val="11"/>
        <color theme="1"/>
        <rFont val="Source Sans Pro"/>
        <family val="2"/>
      </rPr>
      <t>2</t>
    </r>
    <r>
      <rPr>
        <sz val="11"/>
        <color theme="1"/>
        <rFont val="Source Sans Pro"/>
        <family val="2"/>
      </rPr>
      <t>)</t>
    </r>
  </si>
  <si>
    <r>
      <t>Required glazing area 
(m</t>
    </r>
    <r>
      <rPr>
        <vertAlign val="superscript"/>
        <sz val="11"/>
        <color theme="1"/>
        <rFont val="Source Sans Pro"/>
        <family val="2"/>
      </rPr>
      <t>2</t>
    </r>
    <r>
      <rPr>
        <sz val="11"/>
        <color theme="1"/>
        <rFont val="Source Sans Pro"/>
        <family val="2"/>
      </rPr>
      <t>)</t>
    </r>
  </si>
  <si>
    <t>Proposed WWR
 (%)</t>
  </si>
  <si>
    <t>Required WWR
(%)</t>
  </si>
  <si>
    <r>
      <rPr>
        <sz val="11"/>
        <color theme="1"/>
        <rFont val="Source Sans Pro"/>
        <family val="2"/>
      </rPr>
      <t>Proposed ≥ Required</t>
    </r>
    <r>
      <rPr>
        <b/>
        <sz val="11"/>
        <color theme="1"/>
        <rFont val="Source Sans Pro"/>
        <family val="2"/>
      </rPr>
      <t xml:space="preserve">
</t>
    </r>
    <r>
      <rPr>
        <sz val="11"/>
        <color theme="1"/>
        <rFont val="Source Sans Pro"/>
        <family val="2"/>
      </rPr>
      <t>(PASS/FAIL)</t>
    </r>
  </si>
  <si>
    <t>Zone 1</t>
  </si>
  <si>
    <t>East</t>
  </si>
  <si>
    <t>No</t>
  </si>
  <si>
    <t>Yes</t>
  </si>
  <si>
    <t xml:space="preserve">West </t>
  </si>
  <si>
    <t>Select</t>
  </si>
  <si>
    <t>Zone 2</t>
  </si>
  <si>
    <t>Zone 3</t>
  </si>
  <si>
    <t xml:space="preserve">South  </t>
  </si>
  <si>
    <t>Zone 4</t>
  </si>
  <si>
    <r>
      <rPr>
        <sz val="14"/>
        <color theme="1"/>
        <rFont val="Source Sans Pro"/>
        <family val="2"/>
      </rPr>
      <t>*</t>
    </r>
    <r>
      <rPr>
        <sz val="11"/>
        <color theme="1"/>
        <rFont val="Source Sans Pro"/>
        <family val="2"/>
      </rPr>
      <t xml:space="preserve"> A target WWR in excess of 80% will appear in red text. This does not mean the design itself has failed, but rather that the specific window wall is not located optimally for daylighting.
It is still possible for a design to pass if this is case, as the weighted window to wall ratio can remain ≤ 80%. For more detail refer to stage 3 of the introduction and the formula sheet.</t>
    </r>
  </si>
  <si>
    <t>Refer to image below for measurement details</t>
  </si>
  <si>
    <t>Minimum</t>
  </si>
  <si>
    <t>North</t>
  </si>
  <si>
    <t>Desired</t>
  </si>
  <si>
    <t>North East</t>
  </si>
  <si>
    <t>South East</t>
  </si>
  <si>
    <t>South West</t>
  </si>
  <si>
    <t>North West</t>
  </si>
  <si>
    <t>Daylighting Requirements Calculator for Simple Building Forms*¹</t>
  </si>
  <si>
    <t>This calculator computes the daylighting equations as set out in section 1.1.1 of the NZSPA 2020 DQLS Lighting and visual comfort document.</t>
  </si>
  <si>
    <t>Definition:</t>
  </si>
  <si>
    <t>The difference between the internal and external illuminance*² level. The higher the daylight factor, the more natural light the space will require.</t>
  </si>
  <si>
    <t>Percentage of radiation that can pass through glazing. Tinted glass for example will have a lower glazing transmittance than clear glass.</t>
  </si>
  <si>
    <t>The height at which the visual task is carried out.</t>
  </si>
  <si>
    <t xml:space="preserve">Average reflectance value of the surfaces within a space. </t>
  </si>
  <si>
    <t>If your building form does not meet the above criteria, a Climate Based Daylight Modelling (CBDM) must be carried out at the preliminary design stage, 
in accordance with the daylight modelling requirements and guidelines set out in Section 1.1.2 of the 2020 DQLS handbook by NZSPA.</t>
  </si>
  <si>
    <t>*² Illuminance is the amount of light falling onto a given surface area.</t>
  </si>
  <si>
    <t>Instruction: Fill in each zone from the top row downwards and input measurements in the white columns. No inputs are necessary where grey cells appear.</t>
  </si>
  <si>
    <t>Weighted 
WWR ≤ 80%
 (PASS/FAIL)</t>
  </si>
  <si>
    <t>Zone 5</t>
  </si>
  <si>
    <t>Zone 6</t>
  </si>
  <si>
    <t>Zone 7</t>
  </si>
  <si>
    <t>Zone 8</t>
  </si>
  <si>
    <t>Zone 9</t>
  </si>
  <si>
    <t>Zone 10</t>
  </si>
  <si>
    <t>Daylighting Requirements Calculator for Simple Building Forms*¹ Formula</t>
  </si>
  <si>
    <r>
      <rPr>
        <b/>
        <sz val="11"/>
        <color theme="1"/>
        <rFont val="Source Sans Pro"/>
        <family val="2"/>
      </rPr>
      <t>Yes</t>
    </r>
    <r>
      <rPr>
        <sz val="11"/>
        <color theme="1"/>
        <rFont val="Source Sans Pro"/>
        <family val="2"/>
      </rPr>
      <t xml:space="preserve"> obstruction, </t>
    </r>
    <r>
      <rPr>
        <b/>
        <sz val="11"/>
        <color theme="1"/>
        <rFont val="Source Sans Pro"/>
        <family val="2"/>
      </rPr>
      <t>No</t>
    </r>
    <r>
      <rPr>
        <sz val="11"/>
        <color theme="1"/>
        <rFont val="Source Sans Pro"/>
        <family val="2"/>
      </rPr>
      <t xml:space="preserve"> Overhang</t>
    </r>
  </si>
  <si>
    <r>
      <rPr>
        <b/>
        <sz val="11"/>
        <color theme="1"/>
        <rFont val="Source Sans Pro"/>
        <family val="2"/>
      </rPr>
      <t>No</t>
    </r>
    <r>
      <rPr>
        <sz val="11"/>
        <color theme="1"/>
        <rFont val="Source Sans Pro"/>
        <family val="2"/>
      </rPr>
      <t xml:space="preserve"> Obstruction </t>
    </r>
    <r>
      <rPr>
        <b/>
        <sz val="11"/>
        <color theme="1"/>
        <rFont val="Source Sans Pro"/>
        <family val="2"/>
      </rPr>
      <t>Yes</t>
    </r>
    <r>
      <rPr>
        <sz val="11"/>
        <color theme="1"/>
        <rFont val="Source Sans Pro"/>
        <family val="2"/>
      </rPr>
      <t xml:space="preserve"> overhang</t>
    </r>
  </si>
  <si>
    <t>Target WWR</t>
  </si>
  <si>
    <r>
      <t>H</t>
    </r>
    <r>
      <rPr>
        <vertAlign val="subscript"/>
        <sz val="11"/>
        <color theme="1"/>
        <rFont val="Source Sans Pro"/>
        <family val="2"/>
      </rPr>
      <t>A</t>
    </r>
    <r>
      <rPr>
        <sz val="11"/>
        <color theme="1"/>
        <rFont val="Source Sans Pro"/>
        <family val="2"/>
      </rPr>
      <t>:</t>
    </r>
  </si>
  <si>
    <r>
      <t>H</t>
    </r>
    <r>
      <rPr>
        <vertAlign val="subscript"/>
        <sz val="11"/>
        <color theme="1"/>
        <rFont val="Source Sans Pro"/>
        <family val="2"/>
      </rPr>
      <t>B</t>
    </r>
    <r>
      <rPr>
        <sz val="11"/>
        <color theme="1"/>
        <rFont val="Source Sans Pro"/>
        <family val="2"/>
      </rPr>
      <t>:</t>
    </r>
  </si>
  <si>
    <r>
      <t>D</t>
    </r>
    <r>
      <rPr>
        <vertAlign val="subscript"/>
        <sz val="11"/>
        <color theme="1"/>
        <rFont val="Source Sans Pro"/>
        <family val="2"/>
      </rPr>
      <t>A</t>
    </r>
    <r>
      <rPr>
        <sz val="11"/>
        <color theme="1"/>
        <rFont val="Source Sans Pro"/>
        <family val="2"/>
      </rPr>
      <t>:</t>
    </r>
  </si>
  <si>
    <t xml:space="preserve">Distance from window wall </t>
  </si>
  <si>
    <t>to obstruction wall (m)</t>
  </si>
  <si>
    <t>Weighted Target WWR</t>
  </si>
  <si>
    <r>
      <t>D</t>
    </r>
    <r>
      <rPr>
        <vertAlign val="subscript"/>
        <sz val="11"/>
        <color theme="1"/>
        <rFont val="Source Sans Pro"/>
        <family val="2"/>
      </rPr>
      <t>B</t>
    </r>
    <r>
      <rPr>
        <sz val="11"/>
        <color theme="1"/>
        <rFont val="Source Sans Pro"/>
        <family val="2"/>
      </rPr>
      <t>:</t>
    </r>
  </si>
  <si>
    <t>to roof overhang (m)</t>
  </si>
  <si>
    <r>
      <rPr>
        <b/>
        <sz val="11"/>
        <color theme="1"/>
        <rFont val="Source Sans Pro"/>
        <family val="2"/>
      </rPr>
      <t xml:space="preserve">Yes </t>
    </r>
    <r>
      <rPr>
        <sz val="11"/>
        <color theme="1"/>
        <rFont val="Source Sans Pro"/>
        <family val="2"/>
      </rPr>
      <t>obstruction,</t>
    </r>
    <r>
      <rPr>
        <b/>
        <sz val="11"/>
        <color theme="1"/>
        <rFont val="Source Sans Pro"/>
        <family val="2"/>
      </rPr>
      <t xml:space="preserve"> Yes</t>
    </r>
    <r>
      <rPr>
        <sz val="11"/>
        <color theme="1"/>
        <rFont val="Source Sans Pro"/>
        <family val="2"/>
      </rPr>
      <t xml:space="preserve"> Overhang</t>
    </r>
  </si>
  <si>
    <r>
      <rPr>
        <b/>
        <sz val="11"/>
        <color theme="1"/>
        <rFont val="Source Sans Pro"/>
        <family val="2"/>
      </rPr>
      <t>No</t>
    </r>
    <r>
      <rPr>
        <sz val="11"/>
        <color theme="1"/>
        <rFont val="Source Sans Pro"/>
        <family val="2"/>
      </rPr>
      <t xml:space="preserve"> obsutrcution </t>
    </r>
    <r>
      <rPr>
        <b/>
        <sz val="11"/>
        <color theme="1"/>
        <rFont val="Source Sans Pro"/>
        <family val="2"/>
      </rPr>
      <t xml:space="preserve">No </t>
    </r>
    <r>
      <rPr>
        <sz val="11"/>
        <color theme="1"/>
        <rFont val="Source Sans Pro"/>
        <family val="2"/>
      </rPr>
      <t xml:space="preserve">overhang </t>
    </r>
  </si>
  <si>
    <t xml:space="preserve">The weighted target WWR uses the same formula as above; however,
    is calculated as a weighted average. The weighting criteria being the area of the window wall. In zone one of the example sheet    is calculated as follows:     </t>
  </si>
  <si>
    <t xml:space="preserve">Distance between ground and </t>
  </si>
  <si>
    <t>window midpoint (m)</t>
  </si>
  <si>
    <t>Effective Sky Angle (°)</t>
  </si>
  <si>
    <r>
      <t>Total interior surface area (m</t>
    </r>
    <r>
      <rPr>
        <vertAlign val="superscript"/>
        <sz val="11"/>
        <color theme="1"/>
        <rFont val="Source Sans Pro"/>
        <family val="2"/>
      </rPr>
      <t>2</t>
    </r>
    <r>
      <rPr>
        <sz val="11"/>
        <color theme="1"/>
        <rFont val="Source Sans Pro"/>
        <family val="2"/>
      </rPr>
      <t>)</t>
    </r>
  </si>
  <si>
    <t>STAGE 4.1: Room Proportions</t>
  </si>
  <si>
    <t>STAGE 5: Required Glazing Area</t>
  </si>
  <si>
    <t>Constants</t>
  </si>
  <si>
    <r>
      <t xml:space="preserve">Daylighting Factor = </t>
    </r>
    <r>
      <rPr>
        <b/>
        <sz val="10"/>
        <color theme="1"/>
        <rFont val="Source Sans Pro"/>
        <family val="2"/>
      </rPr>
      <t>2</t>
    </r>
  </si>
  <si>
    <r>
      <t xml:space="preserve">Glazing Transmittance = </t>
    </r>
    <r>
      <rPr>
        <b/>
        <sz val="10"/>
        <color theme="1"/>
        <rFont val="Source Sans Pro"/>
        <family val="2"/>
      </rPr>
      <t>0.87</t>
    </r>
  </si>
  <si>
    <r>
      <t>Working plane height =</t>
    </r>
    <r>
      <rPr>
        <b/>
        <sz val="10"/>
        <color theme="1"/>
        <rFont val="Source Sans Pro"/>
        <family val="2"/>
      </rPr>
      <t xml:space="preserve"> 0.7</t>
    </r>
  </si>
  <si>
    <r>
      <t xml:space="preserve">Mean surface reflectance = </t>
    </r>
    <r>
      <rPr>
        <b/>
        <sz val="10"/>
        <color theme="1"/>
        <rFont val="Source Sans Pro"/>
        <family val="2"/>
      </rPr>
      <t>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</si>
</sst>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1"/>
      <color theme="1"/>
      <name val="Trebuchet MS"/>
      <family val="2"/>
      <scheme val="minor"/>
    </font>
    <font>
      <sz val="10"/>
      <name val="Arial"/>
      <family val="2"/>
    </font>
    <font>
      <b/>
      <sz val="18"/>
      <color theme="1"/>
      <name val="Arial"/>
      <family val="2"/>
    </font>
    <font>
      <sz val="10"/>
      <color theme="1"/>
      <name val="Arial"/>
      <family val="2"/>
    </font>
    <font>
      <sz val="11"/>
      <color theme="1"/>
      <name val="Calibri"/>
      <family val="2"/>
    </font>
    <font>
      <b/>
      <sz val="11"/>
      <color theme="1"/>
      <name val="Calibri"/>
      <family val="2"/>
    </font>
    <font>
      <sz val="11"/>
      <color rgb="FF9C5700"/>
      <name val="Trebuchet MS"/>
      <family val="2"/>
      <scheme val="minor"/>
    </font>
    <font>
      <sz val="22"/>
      <color rgb="FF9C6500"/>
      <name val="Trebuchet MS"/>
      <family val="2"/>
      <scheme val="minor"/>
    </font>
    <font>
      <i/>
      <sz val="11"/>
      <color theme="1"/>
      <name val="Trebuchet MS"/>
      <family val="2"/>
      <scheme val="minor"/>
    </font>
    <font>
      <sz val="11"/>
      <color theme="1"/>
      <name val="Arial"/>
      <family val="2"/>
    </font>
    <font>
      <b/>
      <sz val="11"/>
      <color theme="0"/>
      <name val="Arial"/>
      <family val="2"/>
    </font>
    <font>
      <b/>
      <sz val="24"/>
      <name val="Arial"/>
      <family val="2"/>
    </font>
    <font>
      <sz val="24"/>
      <color rgb="FFFF0000"/>
      <name val="Arial"/>
      <family val="2"/>
    </font>
    <font>
      <b/>
      <sz val="12"/>
      <color theme="1"/>
      <name val="Arial"/>
      <family val="2"/>
    </font>
    <font>
      <b/>
      <sz val="18"/>
      <name val="Arial"/>
      <family val="2"/>
    </font>
    <font>
      <b/>
      <sz val="16"/>
      <name val="Arial"/>
      <family val="2"/>
    </font>
    <font>
      <b/>
      <sz val="22"/>
      <color theme="1"/>
      <name val="Arial"/>
      <family val="2"/>
    </font>
    <font>
      <b/>
      <sz val="24"/>
      <color theme="0"/>
      <name val="Source Sans Pro"/>
      <family val="2"/>
    </font>
    <font>
      <b/>
      <sz val="18"/>
      <name val="Source Sans Pro"/>
      <family val="2"/>
    </font>
    <font>
      <sz val="10"/>
      <name val="Source Sans Pro"/>
      <family val="2"/>
    </font>
    <font>
      <sz val="11"/>
      <color theme="1"/>
      <name val="Source Sans Pro"/>
      <family val="2"/>
    </font>
    <font>
      <b/>
      <sz val="11"/>
      <color theme="0"/>
      <name val="Source Sans Pro"/>
      <family val="2"/>
    </font>
    <font>
      <sz val="10"/>
      <color theme="1"/>
      <name val="Source Sans Pro"/>
      <family val="2"/>
    </font>
    <font>
      <vertAlign val="subscript"/>
      <sz val="10"/>
      <color theme="1"/>
      <name val="Source Sans Pro"/>
      <family val="2"/>
    </font>
    <font>
      <vertAlign val="superscript"/>
      <sz val="10"/>
      <color theme="1"/>
      <name val="Source Sans Pro"/>
      <family val="2"/>
    </font>
    <font>
      <i/>
      <sz val="11"/>
      <color theme="1"/>
      <name val="Source Sans Pro"/>
      <family val="2"/>
    </font>
    <font>
      <i/>
      <sz val="10"/>
      <name val="Source Sans Pro"/>
      <family val="2"/>
    </font>
    <font>
      <b/>
      <sz val="10"/>
      <name val="Source Sans Pro"/>
      <family val="2"/>
    </font>
    <font>
      <b/>
      <sz val="10"/>
      <color rgb="FF0066CC"/>
      <name val="Source Sans Pro"/>
      <family val="2"/>
    </font>
    <font>
      <b/>
      <sz val="10"/>
      <color rgb="FFC00000"/>
      <name val="Source Sans Pro"/>
      <family val="2"/>
    </font>
    <font>
      <b/>
      <sz val="10"/>
      <color theme="1"/>
      <name val="Source Sans Pro"/>
      <family val="2"/>
    </font>
    <font>
      <b/>
      <sz val="20"/>
      <color theme="1"/>
      <name val="Source Sans Pro"/>
      <family val="2"/>
    </font>
    <font>
      <sz val="20"/>
      <color theme="1"/>
      <name val="Source Sans Pro"/>
      <family val="2"/>
    </font>
    <font>
      <b/>
      <sz val="11"/>
      <color theme="1"/>
      <name val="Source Sans Pro"/>
      <family val="2"/>
    </font>
    <font>
      <b/>
      <vertAlign val="superscript"/>
      <sz val="11"/>
      <color theme="1"/>
      <name val="Source Sans Pro"/>
      <family val="2"/>
    </font>
    <font>
      <b/>
      <vertAlign val="subscript"/>
      <sz val="11"/>
      <color theme="1"/>
      <name val="Source Sans Pro"/>
      <family val="2"/>
    </font>
    <font>
      <vertAlign val="subscript"/>
      <sz val="11"/>
      <color theme="1"/>
      <name val="Source Sans Pro"/>
      <family val="2"/>
    </font>
    <font>
      <sz val="14"/>
      <color theme="1"/>
      <name val="Source Sans Pro"/>
      <family val="2"/>
    </font>
    <font>
      <vertAlign val="superscript"/>
      <sz val="11"/>
      <color theme="1"/>
      <name val="Source Sans Pro"/>
      <family val="2"/>
    </font>
    <font>
      <b/>
      <sz val="14"/>
      <color theme="1"/>
      <name val="Source Sans Pro"/>
      <family val="2"/>
    </font>
    <font>
      <sz val="11"/>
      <name val="Source Sans Pro"/>
      <family val="2"/>
    </font>
    <font>
      <b/>
      <sz val="12"/>
      <color theme="0"/>
      <name val="Source Sans Pro"/>
      <family val="2"/>
    </font>
    <font>
      <sz val="12"/>
      <color theme="0"/>
      <name val="Source Sans Pro"/>
      <family val="2"/>
    </font>
    <font>
      <sz val="14"/>
      <name val="Source Sans Pro"/>
      <family val="2"/>
    </font>
    <font>
      <sz val="16"/>
      <name val="Source Sans Pro"/>
      <family val="2"/>
    </font>
    <font>
      <sz val="12"/>
      <color theme="1"/>
      <name val="Source Sans Pro"/>
      <family val="2"/>
    </font>
    <font>
      <b/>
      <sz val="22"/>
      <color theme="0"/>
      <name val="Source Sans Pro"/>
      <family val="2"/>
    </font>
    <font>
      <b/>
      <i/>
      <sz val="12"/>
      <color theme="0"/>
      <name val="Source Sans Pro"/>
      <family val="2"/>
    </font>
    <font>
      <sz val="11"/>
      <color theme="0"/>
      <name val="Source Sans Pro"/>
      <family val="2"/>
    </font>
  </fonts>
  <fills count="10">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EB9C"/>
      </patternFill>
    </fill>
    <fill>
      <patternFill patternType="solid">
        <fgColor rgb="FFFFFF00"/>
        <bgColor indexed="64"/>
      </patternFill>
    </fill>
    <fill>
      <patternFill patternType="solid">
        <fgColor theme="3"/>
        <bgColor indexed="64"/>
      </patternFill>
    </fill>
    <fill>
      <patternFill patternType="solid">
        <fgColor theme="5"/>
        <bgColor indexed="64"/>
      </patternFill>
    </fill>
    <fill>
      <patternFill patternType="solid">
        <fgColor theme="7"/>
        <bgColor indexed="64"/>
      </patternFill>
    </fill>
  </fills>
  <borders count="5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diagonal/>
    </border>
    <border>
      <left style="medium">
        <color indexed="64"/>
      </left>
      <right/>
      <top style="thin">
        <color indexed="64"/>
      </top>
      <bottom/>
      <diagonal/>
    </border>
  </borders>
  <cellStyleXfs count="3">
    <xf numFmtId="0" fontId="0" fillId="0" borderId="0"/>
    <xf numFmtId="0" fontId="1" fillId="0" borderId="0"/>
    <xf numFmtId="0" fontId="6" fillId="5" borderId="0" applyNumberFormat="0" applyBorder="0" applyAlignment="0" applyProtection="0"/>
  </cellStyleXfs>
  <cellXfs count="325">
    <xf numFmtId="0" fontId="0" fillId="0" borderId="0" xfId="0"/>
    <xf numFmtId="0" fontId="1" fillId="0" borderId="0" xfId="1" applyProtection="1">
      <protection locked="0"/>
    </xf>
    <xf numFmtId="0" fontId="3" fillId="0" borderId="0" xfId="0" applyFont="1"/>
    <xf numFmtId="0" fontId="4" fillId="4" borderId="0" xfId="0" applyFont="1" applyFill="1"/>
    <xf numFmtId="0" fontId="4" fillId="3" borderId="0" xfId="0" applyFont="1" applyFill="1"/>
    <xf numFmtId="0" fontId="4" fillId="0" borderId="0" xfId="0" applyFont="1"/>
    <xf numFmtId="0" fontId="4" fillId="0" borderId="0" xfId="0" applyFont="1" applyAlignment="1">
      <alignment horizontal="center"/>
    </xf>
    <xf numFmtId="0" fontId="4" fillId="2" borderId="0" xfId="0" applyFont="1" applyFill="1"/>
    <xf numFmtId="164" fontId="0" fillId="0" borderId="0" xfId="0" applyNumberFormat="1"/>
    <xf numFmtId="9" fontId="7" fillId="0" borderId="0" xfId="2" applyNumberFormat="1" applyFont="1" applyFill="1" applyBorder="1"/>
    <xf numFmtId="0" fontId="8" fillId="0" borderId="0" xfId="0" applyFont="1"/>
    <xf numFmtId="0" fontId="3" fillId="0" borderId="0" xfId="0" applyFont="1" applyAlignment="1">
      <alignment horizontal="right"/>
    </xf>
    <xf numFmtId="0" fontId="9" fillId="0" borderId="0" xfId="0" applyFont="1"/>
    <xf numFmtId="0" fontId="5"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xf>
    <xf numFmtId="0" fontId="5" fillId="0" borderId="0" xfId="0" applyFont="1" applyAlignment="1">
      <alignment vertical="center"/>
    </xf>
    <xf numFmtId="0" fontId="2" fillId="0" borderId="0" xfId="0" applyFont="1" applyAlignment="1">
      <alignment vertical="center" wrapText="1"/>
    </xf>
    <xf numFmtId="0" fontId="11"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right" vertical="center" wrapText="1"/>
    </xf>
    <xf numFmtId="0" fontId="4" fillId="0" borderId="0" xfId="0" applyFont="1" applyAlignment="1">
      <alignment vertical="top" wrapText="1"/>
    </xf>
    <xf numFmtId="0" fontId="4" fillId="0" borderId="0" xfId="0" applyFont="1" applyAlignment="1">
      <alignment horizontal="left"/>
    </xf>
    <xf numFmtId="0" fontId="16"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13" fillId="0" borderId="0" xfId="0" applyFont="1" applyAlignment="1">
      <alignment vertical="center"/>
    </xf>
    <xf numFmtId="0" fontId="15" fillId="0" borderId="0" xfId="0" applyFont="1" applyAlignment="1">
      <alignment vertical="center" wrapText="1"/>
    </xf>
    <xf numFmtId="0" fontId="3" fillId="0" borderId="0" xfId="0" applyFont="1" applyAlignment="1">
      <alignment horizontal="left" vertical="top" wrapText="1"/>
    </xf>
    <xf numFmtId="0" fontId="14" fillId="0" borderId="0" xfId="0" applyFont="1" applyAlignment="1">
      <alignment vertical="center" wrapText="1"/>
    </xf>
    <xf numFmtId="0" fontId="12"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18" fillId="0" borderId="0" xfId="0" applyFont="1" applyAlignment="1">
      <alignment vertical="center" wrapText="1"/>
    </xf>
    <xf numFmtId="0" fontId="19" fillId="0" borderId="0" xfId="1" applyFont="1" applyProtection="1">
      <protection locked="0"/>
    </xf>
    <xf numFmtId="0" fontId="20" fillId="0" borderId="0" xfId="0" applyFont="1"/>
    <xf numFmtId="0" fontId="19" fillId="0" borderId="0" xfId="1" applyFont="1" applyAlignment="1" applyProtection="1">
      <alignment horizontal="center"/>
      <protection locked="0"/>
    </xf>
    <xf numFmtId="20" fontId="19" fillId="0" borderId="0" xfId="1" applyNumberFormat="1" applyFont="1" applyProtection="1">
      <protection locked="0"/>
    </xf>
    <xf numFmtId="0" fontId="22" fillId="0" borderId="0" xfId="0" applyFont="1" applyAlignment="1">
      <alignment horizontal="left"/>
    </xf>
    <xf numFmtId="0" fontId="22" fillId="0" borderId="0" xfId="0" applyFont="1" applyAlignment="1">
      <alignment horizontal="left" vertical="top" wrapText="1"/>
    </xf>
    <xf numFmtId="0" fontId="19" fillId="0" borderId="0" xfId="1" applyFont="1" applyAlignment="1" applyProtection="1">
      <alignment horizontal="right"/>
      <protection locked="0"/>
    </xf>
    <xf numFmtId="0" fontId="22" fillId="0" borderId="0" xfId="0" applyFont="1" applyAlignment="1">
      <alignment vertical="top" wrapText="1"/>
    </xf>
    <xf numFmtId="0" fontId="22" fillId="0" borderId="0" xfId="0" applyFont="1"/>
    <xf numFmtId="0" fontId="22" fillId="0" borderId="0" xfId="0" applyFont="1" applyAlignment="1">
      <alignment horizontal="right"/>
    </xf>
    <xf numFmtId="0" fontId="22" fillId="0" borderId="0" xfId="0" applyFont="1" applyAlignment="1">
      <alignment horizontal="right" vertical="center" wrapText="1"/>
    </xf>
    <xf numFmtId="0" fontId="22" fillId="0" borderId="0" xfId="0" applyFont="1" applyAlignment="1">
      <alignment vertical="center" wrapText="1"/>
    </xf>
    <xf numFmtId="0" fontId="20" fillId="0" borderId="0" xfId="0" applyFont="1" applyAlignment="1">
      <alignment vertical="center" wrapText="1"/>
    </xf>
    <xf numFmtId="0" fontId="25" fillId="0" borderId="0" xfId="0" applyFont="1"/>
    <xf numFmtId="0" fontId="26" fillId="0" borderId="0" xfId="1" applyFont="1" applyProtection="1">
      <protection locked="0"/>
    </xf>
    <xf numFmtId="0" fontId="21" fillId="0" borderId="0" xfId="1" applyFont="1"/>
    <xf numFmtId="0" fontId="27" fillId="0" borderId="0" xfId="1" applyFont="1"/>
    <xf numFmtId="0" fontId="27" fillId="0" borderId="0" xfId="1" applyFont="1" applyProtection="1">
      <protection locked="0"/>
    </xf>
    <xf numFmtId="0" fontId="28" fillId="0" borderId="0" xfId="1" applyFont="1" applyAlignment="1">
      <alignment horizontal="left"/>
    </xf>
    <xf numFmtId="0" fontId="29" fillId="0" borderId="0" xfId="1" applyFont="1" applyAlignment="1" applyProtection="1">
      <alignment horizontal="left"/>
      <protection locked="0"/>
    </xf>
    <xf numFmtId="0" fontId="19" fillId="0" borderId="0" xfId="1" applyFont="1"/>
    <xf numFmtId="0" fontId="28" fillId="0" borderId="0" xfId="1" applyFont="1"/>
    <xf numFmtId="14" fontId="19" fillId="0" borderId="0" xfId="1" applyNumberFormat="1" applyFont="1" applyProtection="1">
      <protection locked="0"/>
    </xf>
    <xf numFmtId="0" fontId="22" fillId="0" borderId="0" xfId="0" applyFont="1" applyAlignment="1">
      <alignment vertical="center"/>
    </xf>
    <xf numFmtId="0" fontId="20" fillId="2" borderId="0" xfId="0" applyFont="1" applyFill="1" applyAlignment="1">
      <alignment horizontal="center"/>
    </xf>
    <xf numFmtId="0" fontId="20" fillId="2" borderId="0" xfId="0" applyFont="1" applyFill="1"/>
    <xf numFmtId="0" fontId="20" fillId="2" borderId="10" xfId="0" applyFont="1" applyFill="1" applyBorder="1"/>
    <xf numFmtId="0" fontId="20" fillId="2" borderId="11" xfId="0" applyFont="1" applyFill="1" applyBorder="1"/>
    <xf numFmtId="0" fontId="20" fillId="2" borderId="45" xfId="0" applyFont="1" applyFill="1" applyBorder="1"/>
    <xf numFmtId="0" fontId="20" fillId="2" borderId="34" xfId="0" applyFont="1" applyFill="1" applyBorder="1"/>
    <xf numFmtId="0" fontId="20" fillId="2" borderId="29" xfId="0" applyFont="1" applyFill="1" applyBorder="1"/>
    <xf numFmtId="0" fontId="20" fillId="2" borderId="30" xfId="0" applyFont="1" applyFill="1" applyBorder="1"/>
    <xf numFmtId="0" fontId="20" fillId="2" borderId="31" xfId="0" applyFont="1" applyFill="1" applyBorder="1"/>
    <xf numFmtId="0" fontId="20" fillId="2" borderId="18" xfId="0" applyFont="1" applyFill="1" applyBorder="1"/>
    <xf numFmtId="0" fontId="20" fillId="2" borderId="39" xfId="0" applyFont="1" applyFill="1" applyBorder="1"/>
    <xf numFmtId="0" fontId="20" fillId="2" borderId="18" xfId="0" applyFont="1" applyFill="1" applyBorder="1" applyAlignment="1">
      <alignment horizontal="left"/>
    </xf>
    <xf numFmtId="164" fontId="20" fillId="2" borderId="0" xfId="0" applyNumberFormat="1" applyFont="1" applyFill="1" applyAlignment="1">
      <alignment horizontal="center"/>
    </xf>
    <xf numFmtId="0" fontId="20" fillId="2" borderId="0" xfId="0" applyFont="1" applyFill="1" applyAlignment="1">
      <alignment vertical="top" wrapText="1"/>
    </xf>
    <xf numFmtId="0" fontId="20" fillId="2" borderId="5" xfId="0" applyFont="1" applyFill="1" applyBorder="1"/>
    <xf numFmtId="0" fontId="20" fillId="2" borderId="22" xfId="0" applyFont="1" applyFill="1" applyBorder="1"/>
    <xf numFmtId="0" fontId="20" fillId="2" borderId="8" xfId="0" applyFont="1" applyFill="1" applyBorder="1"/>
    <xf numFmtId="0" fontId="20" fillId="2" borderId="6" xfId="0" applyFont="1" applyFill="1" applyBorder="1"/>
    <xf numFmtId="0" fontId="33" fillId="0" borderId="15" xfId="0" applyFont="1" applyBorder="1" applyAlignment="1">
      <alignment horizontal="center" vertical="center"/>
    </xf>
    <xf numFmtId="0" fontId="20" fillId="0" borderId="44"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0" xfId="0" applyFont="1" applyBorder="1" applyAlignment="1">
      <alignment horizontal="center" vertical="center" wrapText="1"/>
    </xf>
    <xf numFmtId="0" fontId="33" fillId="0" borderId="27"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2" xfId="0" applyFont="1" applyBorder="1" applyAlignment="1">
      <alignment horizontal="center" vertical="center" wrapText="1"/>
    </xf>
    <xf numFmtId="0" fontId="33" fillId="0" borderId="14" xfId="0" applyFont="1" applyBorder="1" applyAlignment="1">
      <alignment horizontal="center" vertical="center" wrapText="1"/>
    </xf>
    <xf numFmtId="0" fontId="20" fillId="0" borderId="27" xfId="0" applyFont="1" applyBorder="1" applyAlignment="1" applyProtection="1">
      <alignment horizontal="center"/>
      <protection locked="0"/>
    </xf>
    <xf numFmtId="0" fontId="20" fillId="0" borderId="14" xfId="0" applyFont="1" applyBorder="1" applyAlignment="1" applyProtection="1">
      <alignment horizontal="center"/>
      <protection locked="0"/>
    </xf>
    <xf numFmtId="0" fontId="20" fillId="2" borderId="20" xfId="0" applyFont="1" applyFill="1" applyBorder="1" applyAlignment="1" applyProtection="1">
      <alignment horizontal="center" vertical="center"/>
      <protection locked="0"/>
    </xf>
    <xf numFmtId="0" fontId="20" fillId="2" borderId="41" xfId="0" applyFont="1" applyFill="1" applyBorder="1" applyAlignment="1" applyProtection="1">
      <alignment horizontal="center" vertical="center"/>
      <protection locked="0"/>
    </xf>
    <xf numFmtId="0" fontId="20" fillId="2" borderId="14" xfId="0" applyFont="1" applyFill="1" applyBorder="1" applyAlignment="1" applyProtection="1">
      <alignment horizontal="center" vertical="center"/>
      <protection locked="0"/>
    </xf>
    <xf numFmtId="164" fontId="20" fillId="3" borderId="13" xfId="0" applyNumberFormat="1" applyFont="1" applyFill="1" applyBorder="1" applyAlignment="1">
      <alignment horizontal="center" vertical="center"/>
    </xf>
    <xf numFmtId="9" fontId="20" fillId="3" borderId="20" xfId="0" applyNumberFormat="1" applyFont="1" applyFill="1" applyBorder="1" applyAlignment="1">
      <alignment horizontal="center" vertical="center"/>
    </xf>
    <xf numFmtId="0" fontId="20" fillId="2" borderId="24" xfId="0" applyFont="1" applyFill="1" applyBorder="1" applyAlignment="1" applyProtection="1">
      <alignment horizontal="center" vertical="center"/>
      <protection locked="0"/>
    </xf>
    <xf numFmtId="0" fontId="20" fillId="2" borderId="16" xfId="0" applyFont="1" applyFill="1" applyBorder="1" applyAlignment="1" applyProtection="1">
      <alignment horizontal="center" vertical="center"/>
      <protection locked="0"/>
    </xf>
    <xf numFmtId="0" fontId="20" fillId="2" borderId="4" xfId="0" applyFont="1" applyFill="1" applyBorder="1" applyAlignment="1" applyProtection="1">
      <alignment horizontal="center" vertical="center"/>
      <protection locked="0"/>
    </xf>
    <xf numFmtId="164" fontId="20" fillId="3" borderId="39" xfId="0" applyNumberFormat="1" applyFont="1" applyFill="1" applyBorder="1" applyAlignment="1">
      <alignment horizontal="center" vertical="center"/>
    </xf>
    <xf numFmtId="0" fontId="20" fillId="3" borderId="39" xfId="0" applyFont="1" applyFill="1" applyBorder="1" applyAlignment="1">
      <alignment horizontal="center" vertical="center"/>
    </xf>
    <xf numFmtId="164" fontId="20" fillId="3" borderId="0" xfId="0" applyNumberFormat="1" applyFont="1" applyFill="1" applyAlignment="1">
      <alignment horizontal="center" vertical="center"/>
    </xf>
    <xf numFmtId="164" fontId="20" fillId="3" borderId="42" xfId="0" applyNumberFormat="1" applyFont="1" applyFill="1" applyBorder="1" applyAlignment="1">
      <alignment horizontal="center" vertical="center"/>
    </xf>
    <xf numFmtId="164" fontId="20" fillId="3" borderId="20" xfId="0" applyNumberFormat="1" applyFont="1" applyFill="1" applyBorder="1" applyAlignment="1">
      <alignment horizontal="center" vertical="center"/>
    </xf>
    <xf numFmtId="9" fontId="20" fillId="3" borderId="41" xfId="0" applyNumberFormat="1" applyFont="1" applyFill="1" applyBorder="1" applyAlignment="1">
      <alignment horizontal="center" vertical="center"/>
    </xf>
    <xf numFmtId="9" fontId="20" fillId="3" borderId="14" xfId="0" applyNumberFormat="1" applyFont="1" applyFill="1" applyBorder="1" applyAlignment="1">
      <alignment horizontal="center" vertical="center"/>
    </xf>
    <xf numFmtId="0" fontId="20" fillId="0" borderId="16" xfId="0" applyFont="1" applyBorder="1" applyAlignment="1" applyProtection="1">
      <alignment horizontal="center"/>
      <protection locked="0"/>
    </xf>
    <xf numFmtId="0" fontId="20" fillId="0" borderId="4" xfId="0" applyFont="1" applyBorder="1" applyAlignment="1" applyProtection="1">
      <alignment horizontal="center"/>
      <protection locked="0"/>
    </xf>
    <xf numFmtId="0" fontId="20" fillId="2" borderId="39" xfId="0" applyFont="1" applyFill="1" applyBorder="1" applyAlignment="1" applyProtection="1">
      <alignment horizontal="center" vertical="center"/>
      <protection locked="0"/>
    </xf>
    <xf numFmtId="9" fontId="20" fillId="3" borderId="24" xfId="0" applyNumberFormat="1" applyFont="1" applyFill="1" applyBorder="1" applyAlignment="1">
      <alignment horizontal="center" vertical="center"/>
    </xf>
    <xf numFmtId="164" fontId="20" fillId="3" borderId="25" xfId="0" applyNumberFormat="1" applyFont="1" applyFill="1" applyBorder="1" applyAlignment="1">
      <alignment horizontal="center" vertical="center"/>
    </xf>
    <xf numFmtId="164" fontId="20" fillId="3" borderId="24" xfId="0" applyNumberFormat="1" applyFont="1" applyFill="1" applyBorder="1" applyAlignment="1">
      <alignment horizontal="center" vertical="center"/>
    </xf>
    <xf numFmtId="9" fontId="20" fillId="3" borderId="39" xfId="0" applyNumberFormat="1" applyFont="1" applyFill="1" applyBorder="1" applyAlignment="1">
      <alignment horizontal="center" vertical="center"/>
    </xf>
    <xf numFmtId="9" fontId="20" fillId="3" borderId="4" xfId="0" applyNumberFormat="1" applyFont="1" applyFill="1" applyBorder="1" applyAlignment="1">
      <alignment horizontal="center" vertical="center"/>
    </xf>
    <xf numFmtId="0" fontId="20" fillId="0" borderId="37" xfId="0" applyFont="1" applyBorder="1" applyAlignment="1" applyProtection="1">
      <alignment horizontal="center"/>
      <protection locked="0"/>
    </xf>
    <xf numFmtId="0" fontId="20" fillId="0" borderId="40" xfId="0" applyFont="1" applyBorder="1" applyAlignment="1" applyProtection="1">
      <alignment horizontal="center"/>
      <protection locked="0"/>
    </xf>
    <xf numFmtId="0" fontId="20" fillId="2" borderId="36" xfId="0" applyFont="1" applyFill="1" applyBorder="1" applyAlignment="1" applyProtection="1">
      <alignment horizontal="center" vertical="center"/>
      <protection locked="0"/>
    </xf>
    <xf numFmtId="0" fontId="20" fillId="2" borderId="33" xfId="0" applyFont="1" applyFill="1" applyBorder="1" applyAlignment="1" applyProtection="1">
      <alignment horizontal="center" vertical="center"/>
      <protection locked="0"/>
    </xf>
    <xf numFmtId="0" fontId="20" fillId="2" borderId="40" xfId="0" applyFont="1" applyFill="1" applyBorder="1" applyAlignment="1" applyProtection="1">
      <alignment horizontal="center" vertical="center"/>
      <protection locked="0"/>
    </xf>
    <xf numFmtId="164" fontId="20" fillId="3" borderId="28" xfId="0" applyNumberFormat="1" applyFont="1" applyFill="1" applyBorder="1" applyAlignment="1">
      <alignment horizontal="center" vertical="center"/>
    </xf>
    <xf numFmtId="9" fontId="20" fillId="3" borderId="36" xfId="0" applyNumberFormat="1" applyFont="1" applyFill="1" applyBorder="1" applyAlignment="1">
      <alignment horizontal="center" vertical="center"/>
    </xf>
    <xf numFmtId="0" fontId="20" fillId="2" borderId="37" xfId="0" applyFont="1" applyFill="1" applyBorder="1" applyAlignment="1" applyProtection="1">
      <alignment horizontal="center" vertical="center"/>
      <protection locked="0"/>
    </xf>
    <xf numFmtId="164" fontId="20" fillId="3" borderId="33" xfId="0" applyNumberFormat="1" applyFont="1" applyFill="1" applyBorder="1" applyAlignment="1">
      <alignment horizontal="center" vertical="center"/>
    </xf>
    <xf numFmtId="0" fontId="20" fillId="3" borderId="33" xfId="0" applyFont="1" applyFill="1" applyBorder="1" applyAlignment="1">
      <alignment horizontal="center" vertical="center"/>
    </xf>
    <xf numFmtId="164" fontId="20" fillId="3" borderId="38" xfId="0" applyNumberFormat="1" applyFont="1" applyFill="1" applyBorder="1" applyAlignment="1">
      <alignment horizontal="center" vertical="center"/>
    </xf>
    <xf numFmtId="164" fontId="20" fillId="3" borderId="36" xfId="0" applyNumberFormat="1" applyFont="1" applyFill="1" applyBorder="1" applyAlignment="1">
      <alignment horizontal="center" vertical="center"/>
    </xf>
    <xf numFmtId="9" fontId="20" fillId="3" borderId="33" xfId="0" applyNumberFormat="1" applyFont="1" applyFill="1" applyBorder="1" applyAlignment="1">
      <alignment horizontal="center" vertical="center"/>
    </xf>
    <xf numFmtId="9" fontId="20" fillId="3" borderId="40" xfId="0" applyNumberFormat="1" applyFont="1" applyFill="1" applyBorder="1" applyAlignment="1">
      <alignment horizontal="center" vertical="center"/>
    </xf>
    <xf numFmtId="0" fontId="20" fillId="0" borderId="43" xfId="0" applyFont="1" applyBorder="1" applyAlignment="1" applyProtection="1">
      <alignment horizontal="center"/>
      <protection locked="0"/>
    </xf>
    <xf numFmtId="0" fontId="20" fillId="0" borderId="17" xfId="0" applyFont="1" applyBorder="1" applyAlignment="1" applyProtection="1">
      <alignment horizontal="center"/>
      <protection locked="0"/>
    </xf>
    <xf numFmtId="0" fontId="20" fillId="0" borderId="6" xfId="0" applyFont="1" applyBorder="1" applyAlignment="1" applyProtection="1">
      <alignment horizontal="center"/>
      <protection locked="0"/>
    </xf>
    <xf numFmtId="0" fontId="20" fillId="2" borderId="23" xfId="0" applyFont="1" applyFill="1" applyBorder="1" applyAlignment="1" applyProtection="1">
      <alignment horizontal="center" vertical="center"/>
      <protection locked="0"/>
    </xf>
    <xf numFmtId="0" fontId="20" fillId="2" borderId="22" xfId="0" applyFont="1" applyFill="1" applyBorder="1" applyAlignment="1" applyProtection="1">
      <alignment horizontal="center" vertical="center"/>
      <protection locked="0"/>
    </xf>
    <xf numFmtId="0" fontId="20" fillId="2" borderId="6" xfId="0" applyFont="1" applyFill="1" applyBorder="1" applyAlignment="1" applyProtection="1">
      <alignment horizontal="center" vertical="center"/>
      <protection locked="0"/>
    </xf>
    <xf numFmtId="164" fontId="20" fillId="3" borderId="8" xfId="0" applyNumberFormat="1" applyFont="1" applyFill="1" applyBorder="1" applyAlignment="1">
      <alignment horizontal="center" vertical="center"/>
    </xf>
    <xf numFmtId="9" fontId="20" fillId="3" borderId="23" xfId="0" applyNumberFormat="1" applyFont="1" applyFill="1" applyBorder="1" applyAlignment="1">
      <alignment horizontal="center" vertical="center"/>
    </xf>
    <xf numFmtId="0" fontId="20" fillId="2" borderId="17" xfId="0" applyFont="1" applyFill="1" applyBorder="1" applyAlignment="1" applyProtection="1">
      <alignment horizontal="center" vertical="center"/>
      <protection locked="0"/>
    </xf>
    <xf numFmtId="164" fontId="20" fillId="3" borderId="22" xfId="0" applyNumberFormat="1" applyFont="1" applyFill="1" applyBorder="1" applyAlignment="1">
      <alignment horizontal="center" vertical="center"/>
    </xf>
    <xf numFmtId="0" fontId="20" fillId="3" borderId="22" xfId="0" applyFont="1" applyFill="1" applyBorder="1" applyAlignment="1">
      <alignment horizontal="center" vertical="center"/>
    </xf>
    <xf numFmtId="164" fontId="20" fillId="3" borderId="26" xfId="0" applyNumberFormat="1" applyFont="1" applyFill="1" applyBorder="1" applyAlignment="1">
      <alignment horizontal="center" vertical="center"/>
    </xf>
    <xf numFmtId="164" fontId="20" fillId="3" borderId="23" xfId="0" applyNumberFormat="1" applyFont="1" applyFill="1" applyBorder="1" applyAlignment="1">
      <alignment horizontal="center" vertical="center"/>
    </xf>
    <xf numFmtId="9" fontId="20" fillId="3" borderId="22" xfId="0" applyNumberFormat="1" applyFont="1" applyFill="1" applyBorder="1" applyAlignment="1">
      <alignment horizontal="center" vertical="center"/>
    </xf>
    <xf numFmtId="9" fontId="20" fillId="3" borderId="6" xfId="0" applyNumberFormat="1" applyFont="1" applyFill="1" applyBorder="1" applyAlignment="1">
      <alignment horizontal="center" vertical="center"/>
    </xf>
    <xf numFmtId="0" fontId="20" fillId="0" borderId="0" xfId="0" applyFont="1" applyAlignment="1" applyProtection="1">
      <alignment horizontal="center" vertical="center"/>
      <protection locked="0"/>
    </xf>
    <xf numFmtId="0" fontId="20" fillId="0" borderId="0" xfId="0" applyFont="1" applyAlignment="1" applyProtection="1">
      <alignment horizontal="center"/>
      <protection locked="0"/>
    </xf>
    <xf numFmtId="0" fontId="20" fillId="2" borderId="0" xfId="0" applyFont="1" applyFill="1" applyAlignment="1" applyProtection="1">
      <alignment horizontal="center" vertical="center"/>
      <protection locked="0"/>
    </xf>
    <xf numFmtId="164" fontId="20" fillId="0" borderId="0" xfId="0" applyNumberFormat="1" applyFont="1" applyAlignment="1">
      <alignment horizontal="center" vertical="center"/>
    </xf>
    <xf numFmtId="9" fontId="20" fillId="0" borderId="0" xfId="0" applyNumberFormat="1" applyFont="1" applyAlignment="1">
      <alignment horizontal="center" vertical="center"/>
    </xf>
    <xf numFmtId="0" fontId="20" fillId="0" borderId="0" xfId="0" applyFont="1" applyAlignment="1">
      <alignment horizontal="center" vertical="center"/>
    </xf>
    <xf numFmtId="0" fontId="20" fillId="2" borderId="0" xfId="0" applyFont="1" applyFill="1" applyAlignment="1">
      <alignment horizontal="center" vertical="top" wrapText="1"/>
    </xf>
    <xf numFmtId="0" fontId="20" fillId="9" borderId="3" xfId="0" applyFont="1" applyFill="1" applyBorder="1"/>
    <xf numFmtId="0" fontId="20" fillId="9" borderId="12" xfId="0" applyFont="1" applyFill="1" applyBorder="1" applyAlignment="1">
      <alignment horizontal="center"/>
    </xf>
    <xf numFmtId="0" fontId="20" fillId="9" borderId="9" xfId="0" applyFont="1" applyFill="1" applyBorder="1" applyAlignment="1">
      <alignment horizontal="center"/>
    </xf>
    <xf numFmtId="0" fontId="20" fillId="9" borderId="5" xfId="0" applyFont="1" applyFill="1" applyBorder="1"/>
    <xf numFmtId="164" fontId="20" fillId="9" borderId="7" xfId="0" applyNumberFormat="1" applyFont="1" applyFill="1" applyBorder="1" applyAlignment="1">
      <alignment horizontal="center"/>
    </xf>
    <xf numFmtId="0" fontId="20" fillId="9" borderId="39" xfId="0" applyFont="1" applyFill="1" applyBorder="1"/>
    <xf numFmtId="0" fontId="33" fillId="9" borderId="33" xfId="0" applyFont="1" applyFill="1" applyBorder="1"/>
    <xf numFmtId="0" fontId="20" fillId="9" borderId="4" xfId="0" applyFont="1" applyFill="1" applyBorder="1"/>
    <xf numFmtId="0" fontId="33" fillId="9" borderId="35" xfId="0" applyFont="1" applyFill="1" applyBorder="1"/>
    <xf numFmtId="0" fontId="20" fillId="9" borderId="40" xfId="0" applyFont="1" applyFill="1" applyBorder="1"/>
    <xf numFmtId="164" fontId="20" fillId="9" borderId="13" xfId="0" applyNumberFormat="1" applyFont="1" applyFill="1" applyBorder="1" applyAlignment="1">
      <alignment horizontal="center" vertical="center"/>
    </xf>
    <xf numFmtId="9" fontId="20" fillId="9" borderId="20" xfId="0" applyNumberFormat="1" applyFont="1" applyFill="1" applyBorder="1" applyAlignment="1">
      <alignment horizontal="center" vertical="center"/>
    </xf>
    <xf numFmtId="164" fontId="20" fillId="9" borderId="0" xfId="0" applyNumberFormat="1" applyFont="1" applyFill="1" applyAlignment="1">
      <alignment horizontal="center" vertical="center"/>
    </xf>
    <xf numFmtId="9" fontId="20" fillId="9" borderId="24" xfId="0" applyNumberFormat="1" applyFont="1" applyFill="1" applyBorder="1" applyAlignment="1">
      <alignment horizontal="center" vertical="center"/>
    </xf>
    <xf numFmtId="164" fontId="20" fillId="9" borderId="28" xfId="0" applyNumberFormat="1" applyFont="1" applyFill="1" applyBorder="1" applyAlignment="1">
      <alignment horizontal="center" vertical="center"/>
    </xf>
    <xf numFmtId="9" fontId="20" fillId="9" borderId="36" xfId="0" applyNumberFormat="1" applyFont="1" applyFill="1" applyBorder="1" applyAlignment="1">
      <alignment horizontal="center" vertical="center"/>
    </xf>
    <xf numFmtId="164" fontId="20" fillId="9" borderId="8" xfId="0" applyNumberFormat="1" applyFont="1" applyFill="1" applyBorder="1" applyAlignment="1">
      <alignment horizontal="center" vertical="center"/>
    </xf>
    <xf numFmtId="9" fontId="20" fillId="9" borderId="23" xfId="0" applyNumberFormat="1" applyFont="1" applyFill="1" applyBorder="1" applyAlignment="1">
      <alignment horizontal="center" vertical="center"/>
    </xf>
    <xf numFmtId="0" fontId="20" fillId="2" borderId="0" xfId="0" applyFont="1" applyFill="1" applyAlignment="1">
      <alignment horizontal="center" vertical="center"/>
    </xf>
    <xf numFmtId="0" fontId="20" fillId="0" borderId="0" xfId="0" applyFont="1" applyAlignment="1">
      <alignment horizontal="center"/>
    </xf>
    <xf numFmtId="0" fontId="20" fillId="2" borderId="3" xfId="0" applyFont="1" applyFill="1" applyBorder="1"/>
    <xf numFmtId="0" fontId="20" fillId="2" borderId="4" xfId="0" applyFont="1" applyFill="1" applyBorder="1"/>
    <xf numFmtId="0" fontId="20" fillId="2" borderId="0" xfId="0" applyFont="1" applyFill="1" applyAlignment="1">
      <alignment horizontal="left"/>
    </xf>
    <xf numFmtId="164" fontId="20" fillId="0" borderId="0" xfId="0" applyNumberFormat="1" applyFont="1" applyAlignment="1">
      <alignment horizontal="center"/>
    </xf>
    <xf numFmtId="0" fontId="33" fillId="2" borderId="35" xfId="0" applyFont="1" applyFill="1" applyBorder="1"/>
    <xf numFmtId="0" fontId="33" fillId="2" borderId="28" xfId="0" applyFont="1" applyFill="1" applyBorder="1"/>
    <xf numFmtId="0" fontId="20" fillId="2" borderId="32" xfId="0" applyFont="1" applyFill="1" applyBorder="1"/>
    <xf numFmtId="0" fontId="20" fillId="2" borderId="28" xfId="0" applyFont="1" applyFill="1" applyBorder="1"/>
    <xf numFmtId="0" fontId="20" fillId="2" borderId="40" xfId="0" applyFont="1" applyFill="1" applyBorder="1"/>
    <xf numFmtId="0" fontId="20" fillId="2" borderId="19" xfId="0" applyFont="1" applyFill="1" applyBorder="1"/>
    <xf numFmtId="0" fontId="20" fillId="0" borderId="21" xfId="0" applyFont="1" applyBorder="1" applyAlignment="1" applyProtection="1">
      <alignment horizontal="center"/>
      <protection locked="0"/>
    </xf>
    <xf numFmtId="0" fontId="20" fillId="0" borderId="13" xfId="0" applyFont="1" applyBorder="1" applyAlignment="1" applyProtection="1">
      <alignment horizontal="center"/>
      <protection locked="0"/>
    </xf>
    <xf numFmtId="0" fontId="20" fillId="0" borderId="20"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20" fillId="0" borderId="14" xfId="0" applyFont="1" applyBorder="1" applyAlignment="1" applyProtection="1">
      <alignment horizontal="center" vertical="center"/>
      <protection locked="0"/>
    </xf>
    <xf numFmtId="0" fontId="20" fillId="0" borderId="24" xfId="0" applyFont="1" applyBorder="1" applyAlignment="1" applyProtection="1">
      <alignment horizontal="center" vertical="center"/>
      <protection locked="0"/>
    </xf>
    <xf numFmtId="0" fontId="20" fillId="0" borderId="16"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3" xfId="0" applyFont="1" applyBorder="1" applyAlignment="1" applyProtection="1">
      <alignment horizontal="center"/>
      <protection locked="0"/>
    </xf>
    <xf numFmtId="0" fontId="20" fillId="0" borderId="39" xfId="0" applyFont="1" applyBorder="1" applyAlignment="1" applyProtection="1">
      <alignment horizontal="center" vertical="center"/>
      <protection locked="0"/>
    </xf>
    <xf numFmtId="0" fontId="40" fillId="0" borderId="39" xfId="0" applyFont="1" applyBorder="1" applyAlignment="1" applyProtection="1">
      <alignment horizontal="center" vertical="center"/>
      <protection locked="0"/>
    </xf>
    <xf numFmtId="0" fontId="20" fillId="0" borderId="35" xfId="0" applyFont="1" applyBorder="1" applyAlignment="1" applyProtection="1">
      <alignment horizontal="center"/>
      <protection locked="0"/>
    </xf>
    <xf numFmtId="0" fontId="20" fillId="0" borderId="36" xfId="0" applyFont="1" applyBorder="1" applyAlignment="1" applyProtection="1">
      <alignment horizontal="center" vertical="center"/>
      <protection locked="0"/>
    </xf>
    <xf numFmtId="0" fontId="20" fillId="0" borderId="33" xfId="0" applyFont="1" applyBorder="1" applyAlignment="1" applyProtection="1">
      <alignment horizontal="center" vertical="center"/>
      <protection locked="0"/>
    </xf>
    <xf numFmtId="0" fontId="20" fillId="0" borderId="40" xfId="0" applyFont="1" applyBorder="1" applyAlignment="1" applyProtection="1">
      <alignment horizontal="center" vertical="center"/>
      <protection locked="0"/>
    </xf>
    <xf numFmtId="0" fontId="20" fillId="0" borderId="37" xfId="0" applyFont="1" applyBorder="1" applyAlignment="1" applyProtection="1">
      <alignment horizontal="center" vertical="center"/>
      <protection locked="0"/>
    </xf>
    <xf numFmtId="0" fontId="20" fillId="0" borderId="51" xfId="0" applyFont="1" applyBorder="1" applyAlignment="1" applyProtection="1">
      <alignment horizontal="center"/>
      <protection locked="0"/>
    </xf>
    <xf numFmtId="0" fontId="20" fillId="0" borderId="5" xfId="0" applyFont="1" applyBorder="1" applyAlignment="1" applyProtection="1">
      <alignment horizontal="center"/>
      <protection locked="0"/>
    </xf>
    <xf numFmtId="0" fontId="20" fillId="0" borderId="23" xfId="0" applyFont="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9" borderId="45" xfId="0" applyFont="1" applyFill="1" applyBorder="1"/>
    <xf numFmtId="0" fontId="45" fillId="9" borderId="34" xfId="0" applyFont="1" applyFill="1" applyBorder="1"/>
    <xf numFmtId="0" fontId="20" fillId="9" borderId="34" xfId="0" applyFont="1" applyFill="1" applyBorder="1"/>
    <xf numFmtId="0" fontId="20" fillId="9" borderId="11" xfId="0" applyFont="1" applyFill="1" applyBorder="1"/>
    <xf numFmtId="0" fontId="45" fillId="9" borderId="10" xfId="0" applyFont="1" applyFill="1" applyBorder="1"/>
    <xf numFmtId="9" fontId="20" fillId="9" borderId="41" xfId="0" applyNumberFormat="1" applyFont="1" applyFill="1" applyBorder="1" applyAlignment="1">
      <alignment horizontal="center" vertical="center"/>
    </xf>
    <xf numFmtId="9" fontId="20" fillId="9" borderId="39" xfId="0" applyNumberFormat="1" applyFont="1" applyFill="1" applyBorder="1" applyAlignment="1">
      <alignment horizontal="center" vertical="center"/>
    </xf>
    <xf numFmtId="164" fontId="20" fillId="9" borderId="4" xfId="0" applyNumberFormat="1" applyFont="1" applyFill="1" applyBorder="1" applyAlignment="1">
      <alignment horizontal="center" vertical="center"/>
    </xf>
    <xf numFmtId="164" fontId="20" fillId="9" borderId="40" xfId="0" applyNumberFormat="1" applyFont="1" applyFill="1" applyBorder="1" applyAlignment="1">
      <alignment horizontal="center" vertical="center"/>
    </xf>
    <xf numFmtId="9" fontId="20" fillId="9" borderId="33" xfId="0" applyNumberFormat="1" applyFont="1" applyFill="1" applyBorder="1" applyAlignment="1">
      <alignment horizontal="center" vertical="center"/>
    </xf>
    <xf numFmtId="9" fontId="20" fillId="9" borderId="22" xfId="0" applyNumberFormat="1" applyFont="1" applyFill="1" applyBorder="1" applyAlignment="1">
      <alignment horizontal="center" vertical="center"/>
    </xf>
    <xf numFmtId="164" fontId="20" fillId="9" borderId="39" xfId="0" applyNumberFormat="1" applyFont="1" applyFill="1" applyBorder="1" applyAlignment="1">
      <alignment horizontal="center" vertical="center"/>
    </xf>
    <xf numFmtId="0" fontId="20" fillId="9" borderId="39" xfId="0" applyFont="1" applyFill="1" applyBorder="1" applyAlignment="1">
      <alignment horizontal="center" vertical="center"/>
    </xf>
    <xf numFmtId="164" fontId="20" fillId="9" borderId="21" xfId="0" applyNumberFormat="1" applyFont="1" applyFill="1" applyBorder="1" applyAlignment="1">
      <alignment horizontal="center" vertical="center"/>
    </xf>
    <xf numFmtId="164" fontId="20" fillId="9" borderId="20" xfId="0" applyNumberFormat="1" applyFont="1" applyFill="1" applyBorder="1" applyAlignment="1">
      <alignment horizontal="center" vertical="center"/>
    </xf>
    <xf numFmtId="9" fontId="20" fillId="9" borderId="14" xfId="0" applyNumberFormat="1" applyFont="1" applyFill="1" applyBorder="1" applyAlignment="1">
      <alignment horizontal="center" vertical="center"/>
    </xf>
    <xf numFmtId="164" fontId="20" fillId="9" borderId="3" xfId="0" applyNumberFormat="1" applyFont="1" applyFill="1" applyBorder="1" applyAlignment="1">
      <alignment horizontal="center" vertical="center"/>
    </xf>
    <xf numFmtId="164" fontId="20" fillId="9" borderId="24" xfId="0" applyNumberFormat="1" applyFont="1" applyFill="1" applyBorder="1" applyAlignment="1">
      <alignment horizontal="center" vertical="center"/>
    </xf>
    <xf numFmtId="9" fontId="20" fillId="9" borderId="4" xfId="0" applyNumberFormat="1" applyFont="1" applyFill="1" applyBorder="1" applyAlignment="1">
      <alignment horizontal="center" vertical="center"/>
    </xf>
    <xf numFmtId="164" fontId="20" fillId="9" borderId="33" xfId="0" applyNumberFormat="1" applyFont="1" applyFill="1" applyBorder="1" applyAlignment="1">
      <alignment horizontal="center" vertical="center"/>
    </xf>
    <xf numFmtId="0" fontId="20" fillId="9" borderId="33" xfId="0" applyFont="1" applyFill="1" applyBorder="1" applyAlignment="1">
      <alignment horizontal="center" vertical="center"/>
    </xf>
    <xf numFmtId="164" fontId="20" fillId="9" borderId="35" xfId="0" applyNumberFormat="1" applyFont="1" applyFill="1" applyBorder="1" applyAlignment="1">
      <alignment horizontal="center" vertical="center"/>
    </xf>
    <xf numFmtId="164" fontId="20" fillId="9" borderId="36" xfId="0" applyNumberFormat="1" applyFont="1" applyFill="1" applyBorder="1" applyAlignment="1">
      <alignment horizontal="center" vertical="center"/>
    </xf>
    <xf numFmtId="9" fontId="20" fillId="9" borderId="40" xfId="0" applyNumberFormat="1" applyFont="1" applyFill="1" applyBorder="1" applyAlignment="1">
      <alignment horizontal="center" vertical="center"/>
    </xf>
    <xf numFmtId="164" fontId="20" fillId="9" borderId="22" xfId="0" applyNumberFormat="1" applyFont="1" applyFill="1" applyBorder="1" applyAlignment="1">
      <alignment horizontal="center" vertical="center"/>
    </xf>
    <xf numFmtId="0" fontId="20" fillId="9" borderId="22" xfId="0" applyFont="1" applyFill="1" applyBorder="1" applyAlignment="1">
      <alignment horizontal="center" vertical="center"/>
    </xf>
    <xf numFmtId="164" fontId="20" fillId="9" borderId="5" xfId="0" applyNumberFormat="1" applyFont="1" applyFill="1" applyBorder="1" applyAlignment="1">
      <alignment horizontal="center" vertical="center"/>
    </xf>
    <xf numFmtId="164" fontId="20" fillId="9" borderId="23" xfId="0" applyNumberFormat="1" applyFont="1" applyFill="1" applyBorder="1" applyAlignment="1">
      <alignment horizontal="center" vertical="center"/>
    </xf>
    <xf numFmtId="9" fontId="20" fillId="9" borderId="6" xfId="0" applyNumberFormat="1" applyFont="1" applyFill="1" applyBorder="1" applyAlignment="1">
      <alignment horizontal="center" vertical="center"/>
    </xf>
    <xf numFmtId="0" fontId="20" fillId="0" borderId="18" xfId="0" applyFont="1" applyBorder="1"/>
    <xf numFmtId="0" fontId="20" fillId="0" borderId="39" xfId="0" applyFont="1" applyBorder="1"/>
    <xf numFmtId="0" fontId="20" fillId="0" borderId="18" xfId="0" applyFont="1" applyBorder="1" applyAlignment="1">
      <alignment horizontal="right"/>
    </xf>
    <xf numFmtId="0" fontId="20" fillId="0" borderId="0" xfId="0" applyFont="1" applyAlignment="1">
      <alignment horizontal="left"/>
    </xf>
    <xf numFmtId="0" fontId="22" fillId="0" borderId="39" xfId="0" applyFont="1" applyBorder="1" applyAlignment="1">
      <alignment horizontal="left"/>
    </xf>
    <xf numFmtId="0" fontId="22" fillId="0" borderId="39" xfId="0" applyFont="1" applyBorder="1"/>
    <xf numFmtId="0" fontId="20" fillId="0" borderId="18" xfId="0" applyFont="1" applyBorder="1" applyAlignment="1">
      <alignment horizontal="right" vertical="center" wrapText="1"/>
    </xf>
    <xf numFmtId="0" fontId="22" fillId="0" borderId="18" xfId="0" applyFont="1" applyBorder="1" applyAlignment="1">
      <alignment horizontal="right"/>
    </xf>
    <xf numFmtId="0" fontId="20" fillId="0" borderId="32" xfId="0" applyFont="1" applyBorder="1"/>
    <xf numFmtId="0" fontId="20" fillId="0" borderId="28" xfId="0" applyFont="1" applyBorder="1"/>
    <xf numFmtId="0" fontId="20" fillId="0" borderId="33" xfId="0" applyFont="1" applyBorder="1"/>
    <xf numFmtId="0" fontId="1" fillId="0" borderId="0" xfId="1" applyAlignment="1" applyProtection="1">
      <alignment horizontal="center"/>
      <protection locked="0"/>
    </xf>
    <xf numFmtId="0" fontId="10" fillId="2" borderId="0" xfId="0" applyFont="1" applyFill="1" applyAlignment="1">
      <alignment horizontal="center"/>
    </xf>
    <xf numFmtId="0" fontId="22" fillId="0" borderId="0" xfId="0" applyFont="1" applyAlignment="1">
      <alignment horizontal="left" vertical="center" wrapText="1"/>
    </xf>
    <xf numFmtId="0" fontId="19" fillId="0" borderId="0" xfId="1" applyFont="1" applyAlignment="1" applyProtection="1">
      <alignment horizontal="left" vertical="top" wrapText="1"/>
      <protection locked="0"/>
    </xf>
    <xf numFmtId="0" fontId="22" fillId="0" borderId="0" xfId="0" applyFont="1" applyAlignment="1">
      <alignment horizontal="left" vertical="top" wrapText="1"/>
    </xf>
    <xf numFmtId="0" fontId="21" fillId="8" borderId="0" xfId="1" applyFont="1" applyFill="1" applyAlignment="1">
      <alignment horizontal="center"/>
    </xf>
    <xf numFmtId="0" fontId="43" fillId="6" borderId="0" xfId="0" applyFont="1" applyFill="1" applyAlignment="1">
      <alignment horizontal="center" vertical="center" wrapText="1"/>
    </xf>
    <xf numFmtId="0" fontId="17" fillId="7" borderId="0" xfId="1" applyFont="1" applyFill="1" applyAlignment="1">
      <alignment horizontal="center" vertical="center" wrapText="1"/>
    </xf>
    <xf numFmtId="0" fontId="21" fillId="8" borderId="0" xfId="1" applyFont="1" applyFill="1" applyAlignment="1" applyProtection="1">
      <alignment horizontal="center"/>
      <protection locked="0"/>
    </xf>
    <xf numFmtId="0" fontId="19" fillId="8" borderId="0" xfId="1" applyFont="1" applyFill="1" applyAlignment="1" applyProtection="1">
      <alignment horizontal="center"/>
      <protection locked="0"/>
    </xf>
    <xf numFmtId="0" fontId="19" fillId="0" borderId="0" xfId="1" applyFont="1" applyAlignment="1" applyProtection="1">
      <alignment horizontal="left" vertical="center" wrapText="1"/>
      <protection locked="0"/>
    </xf>
    <xf numFmtId="0" fontId="21" fillId="8" borderId="0" xfId="0" applyFont="1" applyFill="1" applyAlignment="1">
      <alignment horizontal="center"/>
    </xf>
    <xf numFmtId="0" fontId="20" fillId="0" borderId="0" xfId="0" applyFont="1" applyAlignment="1">
      <alignment horizontal="left" vertical="center" wrapText="1"/>
    </xf>
    <xf numFmtId="0" fontId="22" fillId="0" borderId="0" xfId="0" applyFont="1" applyAlignment="1">
      <alignment horizontal="left"/>
    </xf>
    <xf numFmtId="0" fontId="22" fillId="0" borderId="0" xfId="0" applyFont="1" applyAlignment="1">
      <alignment horizontal="center"/>
    </xf>
    <xf numFmtId="0" fontId="21" fillId="8" borderId="0" xfId="0" applyFont="1" applyFill="1" applyAlignment="1">
      <alignment horizontal="center" vertical="center"/>
    </xf>
    <xf numFmtId="0" fontId="3" fillId="2" borderId="0" xfId="0" applyFont="1" applyFill="1" applyAlignment="1">
      <alignment horizontal="left" vertical="top"/>
    </xf>
    <xf numFmtId="0" fontId="20" fillId="9" borderId="0" xfId="0" applyFont="1" applyFill="1" applyAlignment="1">
      <alignment horizontal="left"/>
    </xf>
    <xf numFmtId="0" fontId="20" fillId="9" borderId="28" xfId="0" applyFont="1" applyFill="1" applyBorder="1" applyAlignment="1">
      <alignment horizontal="left"/>
    </xf>
    <xf numFmtId="0" fontId="31" fillId="2" borderId="0" xfId="0" applyFont="1" applyFill="1" applyAlignment="1">
      <alignment horizontal="center" vertical="top"/>
    </xf>
    <xf numFmtId="0" fontId="32" fillId="2" borderId="0" xfId="0" applyFont="1" applyFill="1" applyAlignment="1">
      <alignment horizontal="center" vertical="top"/>
    </xf>
    <xf numFmtId="0" fontId="20" fillId="9" borderId="4" xfId="0" applyFont="1" applyFill="1" applyBorder="1" applyAlignment="1">
      <alignment horizontal="left"/>
    </xf>
    <xf numFmtId="0" fontId="20" fillId="2" borderId="18"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39" xfId="0" applyFont="1" applyFill="1" applyBorder="1" applyAlignment="1">
      <alignment horizontal="left" vertical="top" wrapText="1"/>
    </xf>
    <xf numFmtId="0" fontId="20" fillId="2" borderId="32" xfId="0" applyFont="1" applyFill="1" applyBorder="1" applyAlignment="1">
      <alignment horizontal="left" vertical="top" wrapText="1"/>
    </xf>
    <xf numFmtId="0" fontId="20" fillId="2" borderId="28" xfId="0" applyFont="1" applyFill="1" applyBorder="1" applyAlignment="1">
      <alignment horizontal="left" vertical="top" wrapText="1"/>
    </xf>
    <xf numFmtId="0" fontId="20" fillId="2" borderId="33" xfId="0" applyFont="1" applyFill="1" applyBorder="1" applyAlignment="1">
      <alignment horizontal="left" vertical="top" wrapText="1"/>
    </xf>
    <xf numFmtId="0" fontId="20" fillId="0" borderId="51"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35" xfId="0" applyFont="1" applyBorder="1" applyAlignment="1" applyProtection="1">
      <alignment horizontal="center" vertical="center"/>
      <protection locked="0"/>
    </xf>
    <xf numFmtId="9" fontId="20" fillId="3" borderId="43" xfId="0" applyNumberFormat="1" applyFont="1" applyFill="1" applyBorder="1" applyAlignment="1">
      <alignment horizontal="center" vertical="center"/>
    </xf>
    <xf numFmtId="9" fontId="20" fillId="3" borderId="16" xfId="0" applyNumberFormat="1" applyFont="1" applyFill="1" applyBorder="1" applyAlignment="1">
      <alignment horizontal="center" vertical="center"/>
    </xf>
    <xf numFmtId="9" fontId="20" fillId="3" borderId="37" xfId="0" applyNumberFormat="1" applyFont="1" applyFill="1" applyBorder="1" applyAlignment="1">
      <alignment horizontal="center" vertical="center"/>
    </xf>
    <xf numFmtId="0" fontId="20" fillId="3" borderId="49" xfId="0" applyFont="1" applyFill="1" applyBorder="1" applyAlignment="1">
      <alignment horizontal="center" vertical="center"/>
    </xf>
    <xf numFmtId="0" fontId="20" fillId="3" borderId="12" xfId="0" applyFont="1" applyFill="1" applyBorder="1" applyAlignment="1">
      <alignment horizontal="center" vertical="center"/>
    </xf>
    <xf numFmtId="0" fontId="33" fillId="0" borderId="21" xfId="0" applyFont="1" applyBorder="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1" xfId="0" applyFont="1" applyBorder="1" applyAlignment="1">
      <alignment horizontal="center" vertical="center"/>
    </xf>
    <xf numFmtId="0" fontId="33" fillId="0" borderId="15" xfId="0" applyFont="1" applyBorder="1" applyAlignment="1">
      <alignment horizontal="center" vertical="center"/>
    </xf>
    <xf numFmtId="0" fontId="33" fillId="0" borderId="2" xfId="0" applyFont="1" applyBorder="1" applyAlignment="1">
      <alignment horizontal="center" vertical="center"/>
    </xf>
    <xf numFmtId="9" fontId="20" fillId="3" borderId="27" xfId="0" applyNumberFormat="1" applyFont="1" applyFill="1" applyBorder="1" applyAlignment="1">
      <alignment horizontal="center" vertical="center"/>
    </xf>
    <xf numFmtId="0" fontId="20" fillId="3" borderId="48" xfId="0" applyFont="1" applyFill="1" applyBorder="1" applyAlignment="1">
      <alignment horizontal="center" vertical="center"/>
    </xf>
    <xf numFmtId="0" fontId="44" fillId="6" borderId="0" xfId="0" applyFont="1" applyFill="1" applyAlignment="1">
      <alignment horizontal="center" vertical="center" wrapText="1"/>
    </xf>
    <xf numFmtId="0" fontId="17" fillId="8" borderId="0" xfId="0" applyFont="1" applyFill="1" applyAlignment="1">
      <alignment horizontal="center" vertical="center" wrapText="1"/>
    </xf>
    <xf numFmtId="0" fontId="20" fillId="0" borderId="28" xfId="0" applyFont="1" applyBorder="1" applyAlignment="1">
      <alignment horizontal="center" vertical="center"/>
    </xf>
    <xf numFmtId="0" fontId="20" fillId="2" borderId="0" xfId="0" applyFont="1" applyFill="1" applyAlignment="1">
      <alignment horizontal="center"/>
    </xf>
    <xf numFmtId="0" fontId="20" fillId="2" borderId="28" xfId="0" applyFont="1" applyFill="1" applyBorder="1" applyAlignment="1">
      <alignment horizontal="center" vertical="center"/>
    </xf>
    <xf numFmtId="0" fontId="42" fillId="8" borderId="0" xfId="0" applyFont="1" applyFill="1" applyAlignment="1">
      <alignment horizontal="center" vertical="center"/>
    </xf>
    <xf numFmtId="0" fontId="39" fillId="8" borderId="0" xfId="0" applyFont="1" applyFill="1" applyAlignment="1">
      <alignment horizontal="center" vertical="center"/>
    </xf>
    <xf numFmtId="0" fontId="20" fillId="0" borderId="5" xfId="0" applyFont="1" applyBorder="1" applyAlignment="1" applyProtection="1">
      <alignment horizontal="center" vertical="center"/>
      <protection locked="0"/>
    </xf>
    <xf numFmtId="9" fontId="20" fillId="3" borderId="17" xfId="0" applyNumberFormat="1" applyFont="1" applyFill="1" applyBorder="1" applyAlignment="1">
      <alignment horizontal="center" vertical="center"/>
    </xf>
    <xf numFmtId="0" fontId="20" fillId="3" borderId="7" xfId="0" applyFont="1" applyFill="1" applyBorder="1" applyAlignment="1">
      <alignment horizontal="center" vertical="center"/>
    </xf>
    <xf numFmtId="0" fontId="20" fillId="2" borderId="0" xfId="0" applyFont="1" applyFill="1" applyAlignment="1">
      <alignment horizontal="center" vertical="top" wrapText="1"/>
    </xf>
    <xf numFmtId="9" fontId="20" fillId="9" borderId="39" xfId="0" applyNumberFormat="1" applyFont="1" applyFill="1" applyBorder="1" applyAlignment="1">
      <alignment horizontal="center" vertical="center"/>
    </xf>
    <xf numFmtId="9" fontId="20" fillId="9" borderId="33" xfId="0" applyNumberFormat="1" applyFont="1" applyFill="1" applyBorder="1" applyAlignment="1">
      <alignment horizontal="center" vertical="center"/>
    </xf>
    <xf numFmtId="9" fontId="20" fillId="9" borderId="22" xfId="0" applyNumberFormat="1" applyFont="1" applyFill="1" applyBorder="1" applyAlignment="1">
      <alignment horizontal="center" vertical="center"/>
    </xf>
    <xf numFmtId="0" fontId="20" fillId="9" borderId="18" xfId="0" applyFont="1" applyFill="1" applyBorder="1" applyAlignment="1">
      <alignment horizontal="center" vertical="center"/>
    </xf>
    <xf numFmtId="0" fontId="20" fillId="9" borderId="32" xfId="0" applyFont="1" applyFill="1" applyBorder="1" applyAlignment="1">
      <alignment horizontal="center" vertical="center"/>
    </xf>
    <xf numFmtId="0" fontId="20" fillId="9" borderId="19" xfId="0" applyFont="1" applyFill="1" applyBorder="1" applyAlignment="1">
      <alignment horizontal="center" vertical="center"/>
    </xf>
    <xf numFmtId="9" fontId="20" fillId="9" borderId="41" xfId="0" applyNumberFormat="1" applyFont="1" applyFill="1" applyBorder="1" applyAlignment="1">
      <alignment horizontal="center" vertical="center"/>
    </xf>
    <xf numFmtId="9" fontId="20" fillId="9" borderId="43" xfId="0" applyNumberFormat="1" applyFont="1" applyFill="1" applyBorder="1" applyAlignment="1">
      <alignment horizontal="center" vertical="center"/>
    </xf>
    <xf numFmtId="9" fontId="20" fillId="9" borderId="16" xfId="0" applyNumberFormat="1" applyFont="1" applyFill="1" applyBorder="1" applyAlignment="1">
      <alignment horizontal="center" vertical="center"/>
    </xf>
    <xf numFmtId="9" fontId="20" fillId="9" borderId="37" xfId="0" applyNumberFormat="1" applyFont="1" applyFill="1" applyBorder="1" applyAlignment="1">
      <alignment horizontal="center" vertical="center"/>
    </xf>
    <xf numFmtId="0" fontId="20" fillId="9" borderId="50" xfId="0" applyFont="1" applyFill="1" applyBorder="1" applyAlignment="1">
      <alignment horizontal="center" vertical="center"/>
    </xf>
    <xf numFmtId="0" fontId="41" fillId="8" borderId="0" xfId="0" applyFont="1" applyFill="1" applyAlignment="1">
      <alignment horizontal="center" vertical="center"/>
    </xf>
    <xf numFmtId="0" fontId="47" fillId="8" borderId="0" xfId="0" applyFont="1" applyFill="1" applyAlignment="1">
      <alignment horizontal="center" vertical="center"/>
    </xf>
    <xf numFmtId="0" fontId="20" fillId="3" borderId="0" xfId="0" applyFont="1" applyFill="1" applyAlignment="1">
      <alignment horizontal="center"/>
    </xf>
    <xf numFmtId="0" fontId="46" fillId="8" borderId="0" xfId="0" applyFont="1" applyFill="1" applyAlignment="1">
      <alignment horizontal="center" vertical="center" wrapText="1"/>
    </xf>
    <xf numFmtId="0" fontId="20" fillId="2" borderId="30" xfId="0" applyFont="1" applyFill="1" applyBorder="1" applyAlignment="1">
      <alignment horizontal="center" vertical="center"/>
    </xf>
    <xf numFmtId="0" fontId="45" fillId="6" borderId="0" xfId="0" applyFont="1" applyFill="1" applyAlignment="1">
      <alignment horizontal="center" vertical="center"/>
    </xf>
    <xf numFmtId="0" fontId="20" fillId="0" borderId="28" xfId="0" applyFont="1" applyBorder="1" applyAlignment="1">
      <alignment horizontal="center"/>
    </xf>
    <xf numFmtId="0" fontId="20" fillId="0" borderId="0" xfId="0" applyFont="1" applyAlignment="1">
      <alignment horizontal="left" vertical="top" wrapText="1"/>
    </xf>
    <xf numFmtId="0" fontId="0" fillId="0" borderId="0" xfId="0" applyAlignment="1">
      <alignment horizontal="center"/>
    </xf>
    <xf numFmtId="0" fontId="0" fillId="0" borderId="0" xfId="0" applyAlignment="1">
      <alignment horizontal="left" vertical="top" wrapText="1"/>
    </xf>
    <xf numFmtId="0" fontId="42" fillId="8" borderId="29" xfId="0" applyFont="1" applyFill="1" applyBorder="1" applyAlignment="1">
      <alignment horizontal="center"/>
    </xf>
    <xf numFmtId="0" fontId="42" fillId="8" borderId="30" xfId="0" applyFont="1" applyFill="1" applyBorder="1" applyAlignment="1">
      <alignment horizontal="center"/>
    </xf>
    <xf numFmtId="0" fontId="42" fillId="8" borderId="31" xfId="0" applyFont="1" applyFill="1" applyBorder="1" applyAlignment="1">
      <alignment horizontal="center"/>
    </xf>
    <xf numFmtId="0" fontId="42" fillId="8" borderId="18" xfId="0" applyFont="1" applyFill="1" applyBorder="1" applyAlignment="1">
      <alignment horizontal="center"/>
    </xf>
    <xf numFmtId="0" fontId="42" fillId="8" borderId="0" xfId="0" applyFont="1" applyFill="1" applyAlignment="1">
      <alignment horizontal="center"/>
    </xf>
    <xf numFmtId="0" fontId="42" fillId="8" borderId="39" xfId="0" applyFont="1" applyFill="1" applyBorder="1" applyAlignment="1">
      <alignment horizontal="center"/>
    </xf>
    <xf numFmtId="0" fontId="48" fillId="8" borderId="0" xfId="0" applyFont="1" applyFill="1" applyAlignment="1">
      <alignment horizontal="center"/>
    </xf>
  </cellXfs>
  <cellStyles count="3">
    <cellStyle name="Neutral" xfId="2" builtinId="28"/>
    <cellStyle name="Normal" xfId="0" builtinId="0"/>
    <cellStyle name="Normal 2" xfId="1" xr:uid="{DA90C5F9-E613-470E-AC32-D1E2643DA190}"/>
  </cellStyles>
  <dxfs count="30">
    <dxf>
      <fill>
        <patternFill>
          <bgColor rgb="FFFF0000"/>
        </patternFill>
      </fill>
    </dxf>
    <dxf>
      <font>
        <color auto="1"/>
      </font>
      <fill>
        <patternFill>
          <bgColor rgb="FFFF0000"/>
        </patternFill>
      </fill>
    </dxf>
    <dxf>
      <font>
        <color rgb="FFFF0000"/>
      </font>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rgb="FFFF0000"/>
        </patternFill>
      </fill>
    </dxf>
    <dxf>
      <font>
        <color auto="1"/>
      </font>
      <fill>
        <patternFill>
          <bgColor rgb="FFFF0000"/>
        </patternFill>
      </fill>
    </dxf>
    <dxf>
      <font>
        <color rgb="FFFF0000"/>
      </font>
    </dxf>
    <dxf>
      <fill>
        <patternFill>
          <bgColor theme="3" tint="0.79998168889431442"/>
        </patternFill>
      </fill>
    </dxf>
    <dxf>
      <fill>
        <patternFill>
          <bgColor theme="1"/>
        </patternFill>
      </fill>
    </dxf>
    <dxf>
      <fill>
        <patternFill>
          <bgColor theme="1"/>
        </patternFill>
      </fill>
    </dxf>
    <dxf>
      <fill>
        <patternFill>
          <bgColor theme="1"/>
        </patternFill>
      </fill>
    </dxf>
    <dxf>
      <fill>
        <patternFill>
          <bgColor theme="3" tint="0.79998168889431442"/>
        </patternFill>
      </fill>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rgb="FF000000"/>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rgb="FF000000"/>
        <name val="Calibri"/>
        <family val="2"/>
        <scheme val="none"/>
      </font>
    </dxf>
    <dxf>
      <font>
        <strike val="0"/>
        <outline val="0"/>
        <shadow val="0"/>
        <u val="none"/>
        <vertAlign val="baseline"/>
        <sz val="11"/>
        <color theme="1"/>
        <name val="Calibri"/>
        <family val="2"/>
        <scheme val="none"/>
      </font>
      <fill>
        <patternFill patternType="solid">
          <fgColor indexed="64"/>
          <bgColor rgb="FF00B050"/>
        </patternFill>
      </fill>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rgb="FF000000"/>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rgb="FF000000"/>
        <name val="Calibri"/>
        <family val="2"/>
        <scheme val="none"/>
      </font>
    </dxf>
    <dxf>
      <font>
        <strike val="0"/>
        <outline val="0"/>
        <shadow val="0"/>
        <u val="none"/>
        <vertAlign val="baseline"/>
        <sz val="11"/>
        <color theme="1"/>
        <name val="Calibri"/>
        <family val="2"/>
        <scheme val="none"/>
      </font>
      <fill>
        <patternFill patternType="solid">
          <fgColor indexed="64"/>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8.jpeg"/><Relationship Id="rId7" Type="http://schemas.openxmlformats.org/officeDocument/2006/relationships/image" Target="../media/image12.jpeg"/><Relationship Id="rId2" Type="http://schemas.openxmlformats.org/officeDocument/2006/relationships/image" Target="../media/image7.jpeg"/><Relationship Id="rId1" Type="http://schemas.openxmlformats.org/officeDocument/2006/relationships/image" Target="../media/image6.jpeg"/><Relationship Id="rId6" Type="http://schemas.openxmlformats.org/officeDocument/2006/relationships/image" Target="../media/image11.jpeg"/><Relationship Id="rId11" Type="http://schemas.openxmlformats.org/officeDocument/2006/relationships/image" Target="../media/image16.png"/><Relationship Id="rId5" Type="http://schemas.openxmlformats.org/officeDocument/2006/relationships/image" Target="../media/image10.jpeg"/><Relationship Id="rId10" Type="http://schemas.openxmlformats.org/officeDocument/2006/relationships/image" Target="../media/image15.jpeg"/><Relationship Id="rId4" Type="http://schemas.openxmlformats.org/officeDocument/2006/relationships/image" Target="../media/image9.jpeg"/><Relationship Id="rId9" Type="http://schemas.openxmlformats.org/officeDocument/2006/relationships/image" Target="../media/image1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jpeg"/><Relationship Id="rId1" Type="http://schemas.openxmlformats.org/officeDocument/2006/relationships/image" Target="../media/image12.jpeg"/><Relationship Id="rId5" Type="http://schemas.openxmlformats.org/officeDocument/2006/relationships/image" Target="../media/image17.png"/><Relationship Id="rId4"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oneCellAnchor>
    <xdr:from>
      <xdr:col>10</xdr:col>
      <xdr:colOff>733423</xdr:colOff>
      <xdr:row>43</xdr:row>
      <xdr:rowOff>8660</xdr:rowOff>
    </xdr:from>
    <xdr:ext cx="213591" cy="165366"/>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5B934103-996E-44DE-A472-30D9D3C72228}"/>
                </a:ext>
              </a:extLst>
            </xdr:cNvPr>
            <xdr:cNvSpPr txBox="1"/>
          </xdr:nvSpPr>
          <xdr:spPr>
            <a:xfrm>
              <a:off x="10747373" y="8155710"/>
              <a:ext cx="213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r>
                      <a:rPr lang="en-NZ" sz="1100" i="1">
                        <a:latin typeface="Cambria Math" panose="02040503050406030204" pitchFamily="18" charset="0"/>
                        <a:ea typeface="Cambria Math" panose="02040503050406030204" pitchFamily="18" charset="0"/>
                      </a:rPr>
                      <m:t>𝜃</m:t>
                    </m:r>
                  </m:oMath>
                </m:oMathPara>
              </a14:m>
              <a:endParaRPr lang="en-NZ" sz="1100"/>
            </a:p>
          </xdr:txBody>
        </xdr:sp>
      </mc:Choice>
      <mc:Fallback xmlns="">
        <xdr:sp macro="" textlink="">
          <xdr:nvSpPr>
            <xdr:cNvPr id="3" name="TextBox 2">
              <a:extLst>
                <a:ext uri="{FF2B5EF4-FFF2-40B4-BE49-F238E27FC236}">
                  <a16:creationId xmlns:a16="http://schemas.microsoft.com/office/drawing/2014/main" id="{5B934103-996E-44DE-A472-30D9D3C72228}"/>
                </a:ext>
              </a:extLst>
            </xdr:cNvPr>
            <xdr:cNvSpPr txBox="1"/>
          </xdr:nvSpPr>
          <xdr:spPr>
            <a:xfrm>
              <a:off x="10747373" y="8155710"/>
              <a:ext cx="213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NZ" sz="1100" i="0">
                  <a:latin typeface="Cambria Math" panose="02040503050406030204" pitchFamily="18" charset="0"/>
                  <a:ea typeface="Cambria Math" panose="02040503050406030204" pitchFamily="18" charset="0"/>
                </a:rPr>
                <a:t>𝜃</a:t>
              </a:r>
              <a:endParaRPr lang="en-NZ" sz="1100"/>
            </a:p>
          </xdr:txBody>
        </xdr:sp>
      </mc:Fallback>
    </mc:AlternateContent>
    <xdr:clientData/>
  </xdr:oneCellAnchor>
  <xdr:oneCellAnchor>
    <xdr:from>
      <xdr:col>10</xdr:col>
      <xdr:colOff>19050</xdr:colOff>
      <xdr:row>131</xdr:row>
      <xdr:rowOff>139700</xdr:rowOff>
    </xdr:from>
    <xdr:ext cx="184731" cy="256160"/>
    <xdr:sp macro="" textlink="">
      <xdr:nvSpPr>
        <xdr:cNvPr id="4" name="TextBox 3">
          <a:extLst>
            <a:ext uri="{FF2B5EF4-FFF2-40B4-BE49-F238E27FC236}">
              <a16:creationId xmlns:a16="http://schemas.microsoft.com/office/drawing/2014/main" id="{6EEE6BA0-9E2A-457C-B3A2-2B3508D96B90}"/>
            </a:ext>
          </a:extLst>
        </xdr:cNvPr>
        <xdr:cNvSpPr txBox="1"/>
      </xdr:nvSpPr>
      <xdr:spPr>
        <a:xfrm>
          <a:off x="10029825" y="24364950"/>
          <a:ext cx="184731" cy="256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NZ" sz="1100"/>
        </a:p>
      </xdr:txBody>
    </xdr:sp>
    <xdr:clientData/>
  </xdr:oneCellAnchor>
  <xdr:twoCellAnchor editAs="oneCell">
    <xdr:from>
      <xdr:col>0</xdr:col>
      <xdr:colOff>649353</xdr:colOff>
      <xdr:row>75</xdr:row>
      <xdr:rowOff>106362</xdr:rowOff>
    </xdr:from>
    <xdr:to>
      <xdr:col>9</xdr:col>
      <xdr:colOff>73082</xdr:colOff>
      <xdr:row>91</xdr:row>
      <xdr:rowOff>121981</xdr:rowOff>
    </xdr:to>
    <xdr:pic>
      <xdr:nvPicPr>
        <xdr:cNvPr id="5" name="Picture 4">
          <a:extLst>
            <a:ext uri="{FF2B5EF4-FFF2-40B4-BE49-F238E27FC236}">
              <a16:creationId xmlns:a16="http://schemas.microsoft.com/office/drawing/2014/main" id="{18A26417-CB50-4E2D-BE65-25A111847A5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4965"/>
        <a:stretch/>
      </xdr:blipFill>
      <xdr:spPr>
        <a:xfrm>
          <a:off x="649353" y="14038262"/>
          <a:ext cx="8763944" cy="2915664"/>
        </a:xfrm>
        <a:prstGeom prst="rect">
          <a:avLst/>
        </a:prstGeom>
      </xdr:spPr>
    </xdr:pic>
    <xdr:clientData/>
  </xdr:twoCellAnchor>
  <xdr:twoCellAnchor editAs="oneCell">
    <xdr:from>
      <xdr:col>1</xdr:col>
      <xdr:colOff>63594</xdr:colOff>
      <xdr:row>101</xdr:row>
      <xdr:rowOff>139794</xdr:rowOff>
    </xdr:from>
    <xdr:to>
      <xdr:col>8</xdr:col>
      <xdr:colOff>502381</xdr:colOff>
      <xdr:row>159</xdr:row>
      <xdr:rowOff>68928</xdr:rowOff>
    </xdr:to>
    <xdr:pic>
      <xdr:nvPicPr>
        <xdr:cNvPr id="6" name="Picture 5">
          <a:extLst>
            <a:ext uri="{FF2B5EF4-FFF2-40B4-BE49-F238E27FC236}">
              <a16:creationId xmlns:a16="http://schemas.microsoft.com/office/drawing/2014/main" id="{36AC9310-A5AB-43FC-A1D7-BE887AFEFD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3994" y="18783394"/>
          <a:ext cx="8474077" cy="10560939"/>
        </a:xfrm>
        <a:prstGeom prst="rect">
          <a:avLst/>
        </a:prstGeom>
      </xdr:spPr>
    </xdr:pic>
    <xdr:clientData/>
  </xdr:twoCellAnchor>
  <xdr:twoCellAnchor editAs="oneCell">
    <xdr:from>
      <xdr:col>10</xdr:col>
      <xdr:colOff>20703</xdr:colOff>
      <xdr:row>101</xdr:row>
      <xdr:rowOff>79126</xdr:rowOff>
    </xdr:from>
    <xdr:to>
      <xdr:col>18</xdr:col>
      <xdr:colOff>44767</xdr:colOff>
      <xdr:row>124</xdr:row>
      <xdr:rowOff>36834</xdr:rowOff>
    </xdr:to>
    <xdr:pic>
      <xdr:nvPicPr>
        <xdr:cNvPr id="7" name="Picture 6">
          <a:extLst>
            <a:ext uri="{FF2B5EF4-FFF2-40B4-BE49-F238E27FC236}">
              <a16:creationId xmlns:a16="http://schemas.microsoft.com/office/drawing/2014/main" id="{AB07D489-14DB-43DF-87EF-126AFF2E72C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978" t="68182" r="45283" b="1109"/>
        <a:stretch/>
      </xdr:blipFill>
      <xdr:spPr>
        <a:xfrm>
          <a:off x="10031478" y="18719551"/>
          <a:ext cx="5035484" cy="4272533"/>
        </a:xfrm>
        <a:prstGeom prst="rect">
          <a:avLst/>
        </a:prstGeom>
      </xdr:spPr>
    </xdr:pic>
    <xdr:clientData/>
  </xdr:twoCellAnchor>
  <xdr:twoCellAnchor editAs="oneCell">
    <xdr:from>
      <xdr:col>0</xdr:col>
      <xdr:colOff>595784</xdr:colOff>
      <xdr:row>36</xdr:row>
      <xdr:rowOff>10502</xdr:rowOff>
    </xdr:from>
    <xdr:to>
      <xdr:col>9</xdr:col>
      <xdr:colOff>160298</xdr:colOff>
      <xdr:row>59</xdr:row>
      <xdr:rowOff>30934</xdr:rowOff>
    </xdr:to>
    <xdr:pic>
      <xdr:nvPicPr>
        <xdr:cNvPr id="8" name="Picture 7">
          <a:extLst>
            <a:ext uri="{FF2B5EF4-FFF2-40B4-BE49-F238E27FC236}">
              <a16:creationId xmlns:a16="http://schemas.microsoft.com/office/drawing/2014/main" id="{35C6CC7A-6626-4310-B9AE-D051997461B3}"/>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16" t="41155" r="15940" b="807"/>
        <a:stretch/>
      </xdr:blipFill>
      <xdr:spPr>
        <a:xfrm>
          <a:off x="598959" y="6884377"/>
          <a:ext cx="8918699" cy="4172062"/>
        </a:xfrm>
        <a:prstGeom prst="rect">
          <a:avLst/>
        </a:prstGeom>
      </xdr:spPr>
    </xdr:pic>
    <xdr:clientData/>
  </xdr:twoCellAnchor>
  <xdr:oneCellAnchor>
    <xdr:from>
      <xdr:col>10</xdr:col>
      <xdr:colOff>763190</xdr:colOff>
      <xdr:row>11</xdr:row>
      <xdr:rowOff>25003</xdr:rowOff>
    </xdr:from>
    <xdr:ext cx="149528" cy="165366"/>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628D5B02-BE9C-4E96-8576-ED5C13C5C34C}"/>
                </a:ext>
              </a:extLst>
            </xdr:cNvPr>
            <xdr:cNvSpPr txBox="1"/>
          </xdr:nvSpPr>
          <xdr:spPr>
            <a:xfrm>
              <a:off x="10773965" y="2361803"/>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NZ" sz="1100" b="0" i="1">
                        <a:latin typeface="Cambria Math" panose="02040503050406030204" pitchFamily="18" charset="0"/>
                      </a:rPr>
                      <m:t>1.</m:t>
                    </m:r>
                  </m:oMath>
                </m:oMathPara>
              </a14:m>
              <a:endParaRPr lang="en-NZ" sz="1100"/>
            </a:p>
          </xdr:txBody>
        </xdr:sp>
      </mc:Choice>
      <mc:Fallback xmlns="">
        <xdr:sp macro="" textlink="">
          <xdr:nvSpPr>
            <xdr:cNvPr id="10" name="TextBox 9">
              <a:extLst>
                <a:ext uri="{FF2B5EF4-FFF2-40B4-BE49-F238E27FC236}">
                  <a16:creationId xmlns:a16="http://schemas.microsoft.com/office/drawing/2014/main" id="{628D5B02-BE9C-4E96-8576-ED5C13C5C34C}"/>
                </a:ext>
              </a:extLst>
            </xdr:cNvPr>
            <xdr:cNvSpPr txBox="1"/>
          </xdr:nvSpPr>
          <xdr:spPr>
            <a:xfrm>
              <a:off x="10773965" y="2361803"/>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NZ" sz="1100" b="0" i="0">
                  <a:latin typeface="Cambria Math" panose="02040503050406030204" pitchFamily="18" charset="0"/>
                </a:rPr>
                <a:t>1.</a:t>
              </a:r>
              <a:endParaRPr lang="en-NZ" sz="1100"/>
            </a:p>
          </xdr:txBody>
        </xdr:sp>
      </mc:Fallback>
    </mc:AlternateContent>
    <xdr:clientData/>
  </xdr:oneCellAnchor>
  <xdr:oneCellAnchor>
    <xdr:from>
      <xdr:col>10</xdr:col>
      <xdr:colOff>763190</xdr:colOff>
      <xdr:row>14</xdr:row>
      <xdr:rowOff>13097</xdr:rowOff>
    </xdr:from>
    <xdr:ext cx="149528" cy="165366"/>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9068963A-7C00-40D8-971A-A84F48910FC8}"/>
                </a:ext>
              </a:extLst>
            </xdr:cNvPr>
            <xdr:cNvSpPr txBox="1"/>
          </xdr:nvSpPr>
          <xdr:spPr>
            <a:xfrm>
              <a:off x="10773965" y="2905522"/>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NZ" sz="1100" b="0" i="1">
                        <a:latin typeface="Cambria Math" panose="02040503050406030204" pitchFamily="18" charset="0"/>
                      </a:rPr>
                      <m:t>2.</m:t>
                    </m:r>
                  </m:oMath>
                </m:oMathPara>
              </a14:m>
              <a:endParaRPr lang="en-NZ" sz="1100"/>
            </a:p>
          </xdr:txBody>
        </xdr:sp>
      </mc:Choice>
      <mc:Fallback xmlns="">
        <xdr:sp macro="" textlink="">
          <xdr:nvSpPr>
            <xdr:cNvPr id="11" name="TextBox 10">
              <a:extLst>
                <a:ext uri="{FF2B5EF4-FFF2-40B4-BE49-F238E27FC236}">
                  <a16:creationId xmlns:a16="http://schemas.microsoft.com/office/drawing/2014/main" id="{9068963A-7C00-40D8-971A-A84F48910FC8}"/>
                </a:ext>
              </a:extLst>
            </xdr:cNvPr>
            <xdr:cNvSpPr txBox="1"/>
          </xdr:nvSpPr>
          <xdr:spPr>
            <a:xfrm>
              <a:off x="10773965" y="2905522"/>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NZ" sz="1100" b="0" i="0">
                  <a:latin typeface="Cambria Math" panose="02040503050406030204" pitchFamily="18" charset="0"/>
                </a:rPr>
                <a:t>2.</a:t>
              </a:r>
              <a:endParaRPr lang="en-NZ" sz="1100"/>
            </a:p>
          </xdr:txBody>
        </xdr:sp>
      </mc:Fallback>
    </mc:AlternateContent>
    <xdr:clientData/>
  </xdr:oneCellAnchor>
  <xdr:oneCellAnchor>
    <xdr:from>
      <xdr:col>10</xdr:col>
      <xdr:colOff>763190</xdr:colOff>
      <xdr:row>18</xdr:row>
      <xdr:rowOff>21035</xdr:rowOff>
    </xdr:from>
    <xdr:ext cx="149528" cy="165366"/>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AE7210BA-F689-4609-A6CE-641AEE275EF7}"/>
                </a:ext>
              </a:extLst>
            </xdr:cNvPr>
            <xdr:cNvSpPr txBox="1"/>
          </xdr:nvSpPr>
          <xdr:spPr>
            <a:xfrm>
              <a:off x="10773965" y="3640535"/>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NZ" sz="1100" b="0" i="1">
                        <a:latin typeface="Cambria Math" panose="02040503050406030204" pitchFamily="18" charset="0"/>
                      </a:rPr>
                      <m:t>3.</m:t>
                    </m:r>
                  </m:oMath>
                </m:oMathPara>
              </a14:m>
              <a:endParaRPr lang="en-NZ" sz="1100"/>
            </a:p>
          </xdr:txBody>
        </xdr:sp>
      </mc:Choice>
      <mc:Fallback xmlns="">
        <xdr:sp macro="" textlink="">
          <xdr:nvSpPr>
            <xdr:cNvPr id="12" name="TextBox 11">
              <a:extLst>
                <a:ext uri="{FF2B5EF4-FFF2-40B4-BE49-F238E27FC236}">
                  <a16:creationId xmlns:a16="http://schemas.microsoft.com/office/drawing/2014/main" id="{AE7210BA-F689-4609-A6CE-641AEE275EF7}"/>
                </a:ext>
              </a:extLst>
            </xdr:cNvPr>
            <xdr:cNvSpPr txBox="1"/>
          </xdr:nvSpPr>
          <xdr:spPr>
            <a:xfrm>
              <a:off x="10773965" y="3640535"/>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NZ" sz="1100" b="0" i="0">
                  <a:latin typeface="Cambria Math" panose="02040503050406030204" pitchFamily="18" charset="0"/>
                </a:rPr>
                <a:t>3.</a:t>
              </a:r>
              <a:endParaRPr lang="en-NZ" sz="1100"/>
            </a:p>
          </xdr:txBody>
        </xdr:sp>
      </mc:Fallback>
    </mc:AlternateContent>
    <xdr:clientData/>
  </xdr:oneCellAnchor>
  <xdr:oneCellAnchor>
    <xdr:from>
      <xdr:col>10</xdr:col>
      <xdr:colOff>763190</xdr:colOff>
      <xdr:row>22</xdr:row>
      <xdr:rowOff>179785</xdr:rowOff>
    </xdr:from>
    <xdr:ext cx="149528" cy="165366"/>
    <mc:AlternateContent xmlns:mc="http://schemas.openxmlformats.org/markup-compatibility/2006" xmlns:a14="http://schemas.microsoft.com/office/drawing/2010/main">
      <mc:Choice Requires="a14">
        <xdr:sp macro="" textlink="">
          <xdr:nvSpPr>
            <xdr:cNvPr id="13" name="TextBox 12">
              <a:extLst>
                <a:ext uri="{FF2B5EF4-FFF2-40B4-BE49-F238E27FC236}">
                  <a16:creationId xmlns:a16="http://schemas.microsoft.com/office/drawing/2014/main" id="{1DD6B024-361F-4A4D-AC63-C447965AEBD1}"/>
                </a:ext>
              </a:extLst>
            </xdr:cNvPr>
            <xdr:cNvSpPr txBox="1"/>
          </xdr:nvSpPr>
          <xdr:spPr>
            <a:xfrm>
              <a:off x="10773965" y="4526360"/>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NZ" sz="1100" b="0" i="1">
                        <a:latin typeface="Cambria Math" panose="02040503050406030204" pitchFamily="18" charset="0"/>
                      </a:rPr>
                      <m:t>4.</m:t>
                    </m:r>
                  </m:oMath>
                </m:oMathPara>
              </a14:m>
              <a:endParaRPr lang="en-NZ" sz="1100"/>
            </a:p>
          </xdr:txBody>
        </xdr:sp>
      </mc:Choice>
      <mc:Fallback xmlns="">
        <xdr:sp macro="" textlink="">
          <xdr:nvSpPr>
            <xdr:cNvPr id="13" name="TextBox 12">
              <a:extLst>
                <a:ext uri="{FF2B5EF4-FFF2-40B4-BE49-F238E27FC236}">
                  <a16:creationId xmlns:a16="http://schemas.microsoft.com/office/drawing/2014/main" id="{1DD6B024-361F-4A4D-AC63-C447965AEBD1}"/>
                </a:ext>
              </a:extLst>
            </xdr:cNvPr>
            <xdr:cNvSpPr txBox="1"/>
          </xdr:nvSpPr>
          <xdr:spPr>
            <a:xfrm>
              <a:off x="10773965" y="4526360"/>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NZ" sz="1100" b="0" i="0">
                  <a:latin typeface="Cambria Math" panose="02040503050406030204" pitchFamily="18" charset="0"/>
                </a:rPr>
                <a:t>4.</a:t>
              </a:r>
              <a:endParaRPr lang="en-NZ" sz="1100"/>
            </a:p>
          </xdr:txBody>
        </xdr:sp>
      </mc:Fallback>
    </mc:AlternateContent>
    <xdr:clientData/>
  </xdr:oneCellAnchor>
  <xdr:oneCellAnchor>
    <xdr:from>
      <xdr:col>10</xdr:col>
      <xdr:colOff>758823</xdr:colOff>
      <xdr:row>27</xdr:row>
      <xdr:rowOff>21672</xdr:rowOff>
    </xdr:from>
    <xdr:ext cx="149528" cy="165366"/>
    <mc:AlternateContent xmlns:mc="http://schemas.openxmlformats.org/markup-compatibility/2006" xmlns:a14="http://schemas.microsoft.com/office/drawing/2010/main">
      <mc:Choice Requires="a14">
        <xdr:sp macro="" textlink="">
          <xdr:nvSpPr>
            <xdr:cNvPr id="14" name="TextBox 13">
              <a:extLst>
                <a:ext uri="{FF2B5EF4-FFF2-40B4-BE49-F238E27FC236}">
                  <a16:creationId xmlns:a16="http://schemas.microsoft.com/office/drawing/2014/main" id="{54D839B9-45B5-40B6-9B22-094B677BAE4F}"/>
                </a:ext>
              </a:extLst>
            </xdr:cNvPr>
            <xdr:cNvSpPr txBox="1"/>
          </xdr:nvSpPr>
          <xdr:spPr>
            <a:xfrm>
              <a:off x="10766423" y="5269947"/>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US" sz="1100" b="0" i="1">
                        <a:latin typeface="Cambria Math" panose="02040503050406030204" pitchFamily="18" charset="0"/>
                      </a:rPr>
                      <m:t>5</m:t>
                    </m:r>
                    <m:r>
                      <a:rPr lang="en-NZ" sz="1100" b="0" i="1">
                        <a:latin typeface="Cambria Math" panose="02040503050406030204" pitchFamily="18" charset="0"/>
                      </a:rPr>
                      <m:t>.</m:t>
                    </m:r>
                  </m:oMath>
                </m:oMathPara>
              </a14:m>
              <a:endParaRPr lang="en-NZ" sz="1100"/>
            </a:p>
          </xdr:txBody>
        </xdr:sp>
      </mc:Choice>
      <mc:Fallback xmlns="">
        <xdr:sp macro="" textlink="">
          <xdr:nvSpPr>
            <xdr:cNvPr id="14" name="TextBox 13">
              <a:extLst>
                <a:ext uri="{FF2B5EF4-FFF2-40B4-BE49-F238E27FC236}">
                  <a16:creationId xmlns:a16="http://schemas.microsoft.com/office/drawing/2014/main" id="{54D839B9-45B5-40B6-9B22-094B677BAE4F}"/>
                </a:ext>
              </a:extLst>
            </xdr:cNvPr>
            <xdr:cNvSpPr txBox="1"/>
          </xdr:nvSpPr>
          <xdr:spPr>
            <a:xfrm>
              <a:off x="10766423" y="5269947"/>
              <a:ext cx="14952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5</a:t>
              </a:r>
              <a:r>
                <a:rPr lang="en-NZ" sz="1100" b="0" i="0">
                  <a:latin typeface="Cambria Math" panose="02040503050406030204" pitchFamily="18" charset="0"/>
                </a:rPr>
                <a:t>.</a:t>
              </a:r>
              <a:endParaRPr lang="en-NZ" sz="1100"/>
            </a:p>
          </xdr:txBody>
        </xdr:sp>
      </mc:Fallback>
    </mc:AlternateContent>
    <xdr:clientData/>
  </xdr:oneCellAnchor>
  <xdr:twoCellAnchor editAs="oneCell">
    <xdr:from>
      <xdr:col>1</xdr:col>
      <xdr:colOff>232410</xdr:colOff>
      <xdr:row>5</xdr:row>
      <xdr:rowOff>163831</xdr:rowOff>
    </xdr:from>
    <xdr:to>
      <xdr:col>2</xdr:col>
      <xdr:colOff>725805</xdr:colOff>
      <xdr:row>7</xdr:row>
      <xdr:rowOff>40260</xdr:rowOff>
    </xdr:to>
    <xdr:pic>
      <xdr:nvPicPr>
        <xdr:cNvPr id="16" name="Picture 15">
          <a:extLst>
            <a:ext uri="{FF2B5EF4-FFF2-40B4-BE49-F238E27FC236}">
              <a16:creationId xmlns:a16="http://schemas.microsoft.com/office/drawing/2014/main" id="{5BC3C185-1F43-E0B0-B2F1-AAF4CE11A6F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18210" y="1078231"/>
          <a:ext cx="2360295" cy="5774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19</xdr:col>
      <xdr:colOff>84534</xdr:colOff>
      <xdr:row>89</xdr:row>
      <xdr:rowOff>0</xdr:rowOff>
    </xdr:from>
    <xdr:ext cx="65" cy="163827"/>
    <xdr:sp macro="" textlink="">
      <xdr:nvSpPr>
        <xdr:cNvPr id="10" name="TextBox 9">
          <a:extLst>
            <a:ext uri="{FF2B5EF4-FFF2-40B4-BE49-F238E27FC236}">
              <a16:creationId xmlns:a16="http://schemas.microsoft.com/office/drawing/2014/main" id="{D98922B0-E0F1-4C9A-859C-51DA9E9A626A}"/>
            </a:ext>
          </a:extLst>
        </xdr:cNvPr>
        <xdr:cNvSpPr txBox="1"/>
      </xdr:nvSpPr>
      <xdr:spPr>
        <a:xfrm>
          <a:off x="22404784" y="12132072"/>
          <a:ext cx="65" cy="1638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NZ" sz="1100"/>
        </a:p>
      </xdr:txBody>
    </xdr:sp>
    <xdr:clientData/>
  </xdr:oneCellAnchor>
  <xdr:twoCellAnchor>
    <xdr:from>
      <xdr:col>0</xdr:col>
      <xdr:colOff>439884</xdr:colOff>
      <xdr:row>13</xdr:row>
      <xdr:rowOff>87745</xdr:rowOff>
    </xdr:from>
    <xdr:to>
      <xdr:col>29</xdr:col>
      <xdr:colOff>0</xdr:colOff>
      <xdr:row>55</xdr:row>
      <xdr:rowOff>171450</xdr:rowOff>
    </xdr:to>
    <xdr:grpSp>
      <xdr:nvGrpSpPr>
        <xdr:cNvPr id="6" name="Group 5">
          <a:extLst>
            <a:ext uri="{FF2B5EF4-FFF2-40B4-BE49-F238E27FC236}">
              <a16:creationId xmlns:a16="http://schemas.microsoft.com/office/drawing/2014/main" id="{C157DA4E-81E9-4AF2-B36C-0AE2B1F4462C}"/>
            </a:ext>
          </a:extLst>
        </xdr:cNvPr>
        <xdr:cNvGrpSpPr/>
      </xdr:nvGrpSpPr>
      <xdr:grpSpPr>
        <a:xfrm>
          <a:off x="439884" y="2595706"/>
          <a:ext cx="31581434" cy="7395153"/>
          <a:chOff x="363684" y="2792845"/>
          <a:chExt cx="30594382" cy="7330593"/>
        </a:xfrm>
      </xdr:grpSpPr>
      <xdr:grpSp>
        <xdr:nvGrpSpPr>
          <xdr:cNvPr id="14" name="Group 13">
            <a:extLst>
              <a:ext uri="{FF2B5EF4-FFF2-40B4-BE49-F238E27FC236}">
                <a16:creationId xmlns:a16="http://schemas.microsoft.com/office/drawing/2014/main" id="{8095BF8E-6FC7-4D5C-9114-AF0CDF14FFA8}"/>
              </a:ext>
            </a:extLst>
          </xdr:cNvPr>
          <xdr:cNvGrpSpPr/>
        </xdr:nvGrpSpPr>
        <xdr:grpSpPr>
          <a:xfrm>
            <a:off x="363684" y="2789670"/>
            <a:ext cx="30394563" cy="7336943"/>
            <a:chOff x="363684" y="2355272"/>
            <a:chExt cx="29721463" cy="7996477"/>
          </a:xfrm>
        </xdr:grpSpPr>
        <xdr:grpSp>
          <xdr:nvGrpSpPr>
            <xdr:cNvPr id="12" name="Group 11">
              <a:extLst>
                <a:ext uri="{FF2B5EF4-FFF2-40B4-BE49-F238E27FC236}">
                  <a16:creationId xmlns:a16="http://schemas.microsoft.com/office/drawing/2014/main" id="{611A794A-02F5-4965-8130-13C85D547919}"/>
                </a:ext>
              </a:extLst>
            </xdr:cNvPr>
            <xdr:cNvGrpSpPr/>
          </xdr:nvGrpSpPr>
          <xdr:grpSpPr>
            <a:xfrm>
              <a:off x="11480997" y="2367508"/>
              <a:ext cx="18604150" cy="7984241"/>
              <a:chOff x="11689773" y="2263498"/>
              <a:chExt cx="18620508" cy="7984343"/>
            </a:xfrm>
          </xdr:grpSpPr>
          <xdr:pic>
            <xdr:nvPicPr>
              <xdr:cNvPr id="15" name="Picture 14">
                <a:extLst>
                  <a:ext uri="{FF2B5EF4-FFF2-40B4-BE49-F238E27FC236}">
                    <a16:creationId xmlns:a16="http://schemas.microsoft.com/office/drawing/2014/main" id="{4116AC6A-F36D-41EE-8DAC-B633B797AA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68" t="2461" b="74863"/>
              <a:stretch/>
            </xdr:blipFill>
            <xdr:spPr>
              <a:xfrm>
                <a:off x="11689773" y="2263498"/>
                <a:ext cx="9834373" cy="3945847"/>
              </a:xfrm>
              <a:prstGeom prst="rect">
                <a:avLst/>
              </a:prstGeom>
            </xdr:spPr>
          </xdr:pic>
          <xdr:pic>
            <xdr:nvPicPr>
              <xdr:cNvPr id="18" name="Picture 17">
                <a:extLst>
                  <a:ext uri="{FF2B5EF4-FFF2-40B4-BE49-F238E27FC236}">
                    <a16:creationId xmlns:a16="http://schemas.microsoft.com/office/drawing/2014/main" id="{CE4A1970-CE3F-4D8B-8F31-368E3124F9B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549" t="24566" b="52261"/>
              <a:stretch/>
            </xdr:blipFill>
            <xdr:spPr>
              <a:xfrm>
                <a:off x="11707090" y="6222038"/>
                <a:ext cx="9850483" cy="4025803"/>
              </a:xfrm>
              <a:prstGeom prst="rect">
                <a:avLst/>
              </a:prstGeom>
            </xdr:spPr>
          </xdr:pic>
          <xdr:pic>
            <xdr:nvPicPr>
              <xdr:cNvPr id="16" name="Picture 15">
                <a:extLst>
                  <a:ext uri="{FF2B5EF4-FFF2-40B4-BE49-F238E27FC236}">
                    <a16:creationId xmlns:a16="http://schemas.microsoft.com/office/drawing/2014/main" id="{071E6407-4B9E-411E-8693-8B6BC1456D8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571" t="48830" r="6052" b="28403"/>
              <a:stretch/>
            </xdr:blipFill>
            <xdr:spPr>
              <a:xfrm>
                <a:off x="21110863" y="2419720"/>
                <a:ext cx="9199418" cy="3921798"/>
              </a:xfrm>
              <a:prstGeom prst="rect">
                <a:avLst/>
              </a:prstGeom>
            </xdr:spPr>
          </xdr:pic>
        </xdr:grpSp>
        <xdr:pic>
          <xdr:nvPicPr>
            <xdr:cNvPr id="21" name="Picture 20">
              <a:extLst>
                <a:ext uri="{FF2B5EF4-FFF2-40B4-BE49-F238E27FC236}">
                  <a16:creationId xmlns:a16="http://schemas.microsoft.com/office/drawing/2014/main" id="{3DA29A46-712B-48B6-AB8A-3A59F70E8EA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139" t="22031" r="8982" b="19908"/>
            <a:stretch/>
          </xdr:blipFill>
          <xdr:spPr>
            <a:xfrm>
              <a:off x="4692664" y="2355272"/>
              <a:ext cx="6366727" cy="7737960"/>
            </a:xfrm>
            <a:prstGeom prst="rect">
              <a:avLst/>
            </a:prstGeom>
          </xdr:spPr>
        </xdr:pic>
        <xdr:pic>
          <xdr:nvPicPr>
            <xdr:cNvPr id="23" name="Picture 22">
              <a:extLst>
                <a:ext uri="{FF2B5EF4-FFF2-40B4-BE49-F238E27FC236}">
                  <a16:creationId xmlns:a16="http://schemas.microsoft.com/office/drawing/2014/main" id="{149C2570-56A3-4F41-AC34-1A53C073883E}"/>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7773" t="18772" r="25758" b="18395"/>
            <a:stretch/>
          </xdr:blipFill>
          <xdr:spPr>
            <a:xfrm>
              <a:off x="363684" y="2630602"/>
              <a:ext cx="3595263" cy="6686500"/>
            </a:xfrm>
            <a:prstGeom prst="rect">
              <a:avLst/>
            </a:prstGeom>
          </xdr:spPr>
        </xdr:pic>
      </xdr:grpSp>
      <xdr:pic>
        <xdr:nvPicPr>
          <xdr:cNvPr id="17" name="Picture 16">
            <a:extLst>
              <a:ext uri="{FF2B5EF4-FFF2-40B4-BE49-F238E27FC236}">
                <a16:creationId xmlns:a16="http://schemas.microsoft.com/office/drawing/2014/main" id="{B6916052-5A6C-4EE3-B401-AD90613E78C4}"/>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6672" t="74137" r="6031" b="2145"/>
          <a:stretch/>
        </xdr:blipFill>
        <xdr:spPr>
          <a:xfrm>
            <a:off x="21547281" y="6222924"/>
            <a:ext cx="9410785" cy="3790786"/>
          </a:xfrm>
          <a:prstGeom prst="rect">
            <a:avLst/>
          </a:prstGeom>
        </xdr:spPr>
      </xdr:pic>
    </xdr:grpSp>
    <xdr:clientData/>
  </xdr:twoCellAnchor>
  <xdr:oneCellAnchor>
    <xdr:from>
      <xdr:col>13</xdr:col>
      <xdr:colOff>552375</xdr:colOff>
      <xdr:row>68</xdr:row>
      <xdr:rowOff>382966</xdr:rowOff>
    </xdr:from>
    <xdr:ext cx="119591" cy="165366"/>
    <mc:AlternateContent xmlns:mc="http://schemas.openxmlformats.org/markup-compatibility/2006" xmlns:a14="http://schemas.microsoft.com/office/drawing/2010/main">
      <mc:Choice Requires="a14">
        <xdr:sp macro="" textlink="">
          <xdr:nvSpPr>
            <xdr:cNvPr id="28" name="TextBox 27">
              <a:extLst>
                <a:ext uri="{FF2B5EF4-FFF2-40B4-BE49-F238E27FC236}">
                  <a16:creationId xmlns:a16="http://schemas.microsoft.com/office/drawing/2014/main" id="{DEAF4161-C4BB-4AE7-BE94-3290597B0667}"/>
                </a:ext>
              </a:extLst>
            </xdr:cNvPr>
            <xdr:cNvSpPr txBox="1"/>
          </xdr:nvSpPr>
          <xdr:spPr>
            <a:xfrm>
              <a:off x="15527792" y="13114716"/>
              <a:ext cx="119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r>
                      <a:rPr lang="en-NZ" sz="1100" b="1" i="1">
                        <a:latin typeface="Cambria Math" panose="02040503050406030204" pitchFamily="18" charset="0"/>
                        <a:ea typeface="Cambria Math" panose="02040503050406030204" pitchFamily="18" charset="0"/>
                      </a:rPr>
                      <m:t>𝜽</m:t>
                    </m:r>
                  </m:oMath>
                </m:oMathPara>
              </a14:m>
              <a:endParaRPr lang="en-NZ" sz="1100" b="1"/>
            </a:p>
          </xdr:txBody>
        </xdr:sp>
      </mc:Choice>
      <mc:Fallback xmlns="">
        <xdr:sp macro="" textlink="">
          <xdr:nvSpPr>
            <xdr:cNvPr id="28" name="TextBox 27">
              <a:extLst>
                <a:ext uri="{FF2B5EF4-FFF2-40B4-BE49-F238E27FC236}">
                  <a16:creationId xmlns:a16="http://schemas.microsoft.com/office/drawing/2014/main" id="{DEAF4161-C4BB-4AE7-BE94-3290597B0667}"/>
                </a:ext>
              </a:extLst>
            </xdr:cNvPr>
            <xdr:cNvSpPr txBox="1"/>
          </xdr:nvSpPr>
          <xdr:spPr>
            <a:xfrm>
              <a:off x="15527792" y="13114716"/>
              <a:ext cx="119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NZ" sz="1100" b="1" i="0">
                  <a:latin typeface="Cambria Math" panose="02040503050406030204" pitchFamily="18" charset="0"/>
                  <a:ea typeface="Cambria Math" panose="02040503050406030204" pitchFamily="18" charset="0"/>
                </a:rPr>
                <a:t>𝜽</a:t>
              </a:r>
              <a:endParaRPr lang="en-NZ" sz="1100" b="1"/>
            </a:p>
          </xdr:txBody>
        </xdr:sp>
      </mc:Fallback>
    </mc:AlternateContent>
    <xdr:clientData/>
  </xdr:oneCellAnchor>
  <xdr:twoCellAnchor>
    <xdr:from>
      <xdr:col>4</xdr:col>
      <xdr:colOff>342900</xdr:colOff>
      <xdr:row>92</xdr:row>
      <xdr:rowOff>76200</xdr:rowOff>
    </xdr:from>
    <xdr:to>
      <xdr:col>22</xdr:col>
      <xdr:colOff>152688</xdr:colOff>
      <xdr:row>120</xdr:row>
      <xdr:rowOff>134645</xdr:rowOff>
    </xdr:to>
    <xdr:grpSp>
      <xdr:nvGrpSpPr>
        <xdr:cNvPr id="29" name="Group 28">
          <a:extLst>
            <a:ext uri="{FF2B5EF4-FFF2-40B4-BE49-F238E27FC236}">
              <a16:creationId xmlns:a16="http://schemas.microsoft.com/office/drawing/2014/main" id="{C52639C9-42B4-4AE1-8929-5E8820C781F0}"/>
            </a:ext>
          </a:extLst>
        </xdr:cNvPr>
        <xdr:cNvGrpSpPr/>
      </xdr:nvGrpSpPr>
      <xdr:grpSpPr>
        <a:xfrm>
          <a:off x="4810991" y="17706109"/>
          <a:ext cx="20730152" cy="6223718"/>
          <a:chOff x="1828800" y="17106900"/>
          <a:chExt cx="18396238" cy="7816557"/>
        </a:xfrm>
      </xdr:grpSpPr>
      <xdr:grpSp>
        <xdr:nvGrpSpPr>
          <xdr:cNvPr id="31" name="Group 30">
            <a:extLst>
              <a:ext uri="{FF2B5EF4-FFF2-40B4-BE49-F238E27FC236}">
                <a16:creationId xmlns:a16="http://schemas.microsoft.com/office/drawing/2014/main" id="{4C36CE6F-CB75-4912-AFA7-AE7564C15B2A}"/>
              </a:ext>
            </a:extLst>
          </xdr:cNvPr>
          <xdr:cNvGrpSpPr/>
        </xdr:nvGrpSpPr>
        <xdr:grpSpPr>
          <a:xfrm>
            <a:off x="1828800" y="17106900"/>
            <a:ext cx="8674714" cy="4341580"/>
            <a:chOff x="1534433" y="20356286"/>
            <a:chExt cx="10221006" cy="5313134"/>
          </a:xfrm>
        </xdr:grpSpPr>
        <xdr:pic>
          <xdr:nvPicPr>
            <xdr:cNvPr id="41" name="Picture 40">
              <a:extLst>
                <a:ext uri="{FF2B5EF4-FFF2-40B4-BE49-F238E27FC236}">
                  <a16:creationId xmlns:a16="http://schemas.microsoft.com/office/drawing/2014/main" id="{BA73DCF3-46BC-4E9F-A9AA-014F63489131}"/>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816" t="41301" r="15940" b="807"/>
            <a:stretch/>
          </xdr:blipFill>
          <xdr:spPr>
            <a:xfrm>
              <a:off x="1534433" y="20356286"/>
              <a:ext cx="10221006" cy="5313134"/>
            </a:xfrm>
            <a:prstGeom prst="rect">
              <a:avLst/>
            </a:prstGeom>
          </xdr:spPr>
        </xdr:pic>
        <xdr:sp macro="" textlink="">
          <xdr:nvSpPr>
            <xdr:cNvPr id="42" name="TextBox 41">
              <a:extLst>
                <a:ext uri="{FF2B5EF4-FFF2-40B4-BE49-F238E27FC236}">
                  <a16:creationId xmlns:a16="http://schemas.microsoft.com/office/drawing/2014/main" id="{13D42884-C61B-4D82-B4A0-6018ED97276C}"/>
                </a:ext>
              </a:extLst>
            </xdr:cNvPr>
            <xdr:cNvSpPr txBox="1"/>
          </xdr:nvSpPr>
          <xdr:spPr>
            <a:xfrm>
              <a:off x="1746588" y="20517871"/>
              <a:ext cx="974841" cy="4439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NZ" sz="1400">
                  <a:latin typeface="Arial" panose="020B0604020202020204" pitchFamily="34" charset="0"/>
                  <a:cs typeface="Arial" panose="020B0604020202020204" pitchFamily="34" charset="0"/>
                </a:rPr>
                <a:t>Stage</a:t>
              </a:r>
              <a:r>
                <a:rPr lang="en-NZ" sz="1400" baseline="0">
                  <a:latin typeface="Arial" panose="020B0604020202020204" pitchFamily="34" charset="0"/>
                  <a:cs typeface="Arial" panose="020B0604020202020204" pitchFamily="34" charset="0"/>
                </a:rPr>
                <a:t> 2</a:t>
              </a:r>
              <a:endParaRPr lang="en-NZ" sz="1400">
                <a:latin typeface="Arial" panose="020B0604020202020204" pitchFamily="34" charset="0"/>
                <a:cs typeface="Arial" panose="020B0604020202020204" pitchFamily="34" charset="0"/>
              </a:endParaRPr>
            </a:p>
          </xdr:txBody>
        </xdr:sp>
      </xdr:grpSp>
      <xdr:grpSp>
        <xdr:nvGrpSpPr>
          <xdr:cNvPr id="32" name="Group 31">
            <a:extLst>
              <a:ext uri="{FF2B5EF4-FFF2-40B4-BE49-F238E27FC236}">
                <a16:creationId xmlns:a16="http://schemas.microsoft.com/office/drawing/2014/main" id="{0CDAA629-FF3D-4212-9E61-53A7CFFB5005}"/>
              </a:ext>
            </a:extLst>
          </xdr:cNvPr>
          <xdr:cNvGrpSpPr/>
        </xdr:nvGrpSpPr>
        <xdr:grpSpPr>
          <a:xfrm>
            <a:off x="10724743" y="17117168"/>
            <a:ext cx="4779585" cy="7760527"/>
            <a:chOff x="12028185" y="20369892"/>
            <a:chExt cx="5786549" cy="9480777"/>
          </a:xfrm>
        </xdr:grpSpPr>
        <xdr:pic>
          <xdr:nvPicPr>
            <xdr:cNvPr id="39" name="Picture 38">
              <a:extLst>
                <a:ext uri="{FF2B5EF4-FFF2-40B4-BE49-F238E27FC236}">
                  <a16:creationId xmlns:a16="http://schemas.microsoft.com/office/drawing/2014/main" id="{F9AAE0A2-B81E-4094-9418-A338B16789F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028185" y="20369892"/>
              <a:ext cx="5786549" cy="9480777"/>
            </a:xfrm>
            <a:prstGeom prst="rect">
              <a:avLst/>
            </a:prstGeom>
          </xdr:spPr>
        </xdr:pic>
        <xdr:sp macro="" textlink="">
          <xdr:nvSpPr>
            <xdr:cNvPr id="40" name="TextBox 39">
              <a:extLst>
                <a:ext uri="{FF2B5EF4-FFF2-40B4-BE49-F238E27FC236}">
                  <a16:creationId xmlns:a16="http://schemas.microsoft.com/office/drawing/2014/main" id="{E0F21D98-D8E7-4576-89CB-D161B5BD00BE}"/>
                </a:ext>
              </a:extLst>
            </xdr:cNvPr>
            <xdr:cNvSpPr txBox="1"/>
          </xdr:nvSpPr>
          <xdr:spPr>
            <a:xfrm>
              <a:off x="12224542" y="20535295"/>
              <a:ext cx="1331067" cy="4388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400">
                  <a:latin typeface="Arial" panose="020B0604020202020204" pitchFamily="34" charset="0"/>
                  <a:cs typeface="Arial" panose="020B0604020202020204" pitchFamily="34" charset="0"/>
                </a:rPr>
                <a:t>Stage</a:t>
              </a:r>
              <a:r>
                <a:rPr lang="en-NZ" sz="1400" baseline="0">
                  <a:latin typeface="Arial" panose="020B0604020202020204" pitchFamily="34" charset="0"/>
                  <a:cs typeface="Arial" panose="020B0604020202020204" pitchFamily="34" charset="0"/>
                </a:rPr>
                <a:t> 4.1</a:t>
              </a:r>
              <a:endParaRPr lang="en-NZ" sz="1400">
                <a:latin typeface="Arial" panose="020B0604020202020204" pitchFamily="34" charset="0"/>
                <a:cs typeface="Arial" panose="020B0604020202020204" pitchFamily="34" charset="0"/>
              </a:endParaRPr>
            </a:p>
          </xdr:txBody>
        </xdr:sp>
      </xdr:grpSp>
      <xdr:grpSp>
        <xdr:nvGrpSpPr>
          <xdr:cNvPr id="33" name="Group 32">
            <a:extLst>
              <a:ext uri="{FF2B5EF4-FFF2-40B4-BE49-F238E27FC236}">
                <a16:creationId xmlns:a16="http://schemas.microsoft.com/office/drawing/2014/main" id="{45E9BAF3-A88F-49CA-814A-9F07BB2CD837}"/>
              </a:ext>
            </a:extLst>
          </xdr:cNvPr>
          <xdr:cNvGrpSpPr/>
        </xdr:nvGrpSpPr>
        <xdr:grpSpPr>
          <a:xfrm>
            <a:off x="1845532" y="21549457"/>
            <a:ext cx="8641292" cy="3351342"/>
            <a:chOff x="1554843" y="25803226"/>
            <a:chExt cx="10180237" cy="4078059"/>
          </a:xfrm>
        </xdr:grpSpPr>
        <xdr:pic>
          <xdr:nvPicPr>
            <xdr:cNvPr id="37" name="Picture 36">
              <a:extLst>
                <a:ext uri="{FF2B5EF4-FFF2-40B4-BE49-F238E27FC236}">
                  <a16:creationId xmlns:a16="http://schemas.microsoft.com/office/drawing/2014/main" id="{6003BCEB-128E-4DC2-8E1D-8F90BF27189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354" t="-2241" r="5363" b="-1564"/>
            <a:stretch/>
          </xdr:blipFill>
          <xdr:spPr>
            <a:xfrm>
              <a:off x="1554843" y="25803226"/>
              <a:ext cx="10180237" cy="4078059"/>
            </a:xfrm>
            <a:prstGeom prst="rect">
              <a:avLst/>
            </a:prstGeom>
          </xdr:spPr>
        </xdr:pic>
        <xdr:sp macro="" textlink="">
          <xdr:nvSpPr>
            <xdr:cNvPr id="38" name="TextBox 37">
              <a:extLst>
                <a:ext uri="{FF2B5EF4-FFF2-40B4-BE49-F238E27FC236}">
                  <a16:creationId xmlns:a16="http://schemas.microsoft.com/office/drawing/2014/main" id="{D7A8CF73-8ED3-4AFA-B470-147985F64958}"/>
                </a:ext>
              </a:extLst>
            </xdr:cNvPr>
            <xdr:cNvSpPr txBox="1"/>
          </xdr:nvSpPr>
          <xdr:spPr>
            <a:xfrm>
              <a:off x="1796367" y="26006425"/>
              <a:ext cx="1290490" cy="4082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NZ" sz="1400">
                  <a:latin typeface="Arial" panose="020B0604020202020204" pitchFamily="34" charset="0"/>
                  <a:cs typeface="Arial" panose="020B0604020202020204" pitchFamily="34" charset="0"/>
                </a:rPr>
                <a:t>Stage 3</a:t>
              </a:r>
            </a:p>
          </xdr:txBody>
        </xdr:sp>
      </xdr:grpSp>
      <xdr:grpSp>
        <xdr:nvGrpSpPr>
          <xdr:cNvPr id="34" name="Group 33">
            <a:extLst>
              <a:ext uri="{FF2B5EF4-FFF2-40B4-BE49-F238E27FC236}">
                <a16:creationId xmlns:a16="http://schemas.microsoft.com/office/drawing/2014/main" id="{85C72753-3E12-4CD3-B352-E2753BEAAA94}"/>
              </a:ext>
            </a:extLst>
          </xdr:cNvPr>
          <xdr:cNvGrpSpPr/>
        </xdr:nvGrpSpPr>
        <xdr:grpSpPr>
          <a:xfrm>
            <a:off x="15687102" y="20568084"/>
            <a:ext cx="4537936" cy="4355373"/>
            <a:chOff x="18037686" y="24594585"/>
            <a:chExt cx="5438889" cy="5331411"/>
          </a:xfrm>
        </xdr:grpSpPr>
        <xdr:pic>
          <xdr:nvPicPr>
            <xdr:cNvPr id="35" name="Picture 34">
              <a:extLst>
                <a:ext uri="{FF2B5EF4-FFF2-40B4-BE49-F238E27FC236}">
                  <a16:creationId xmlns:a16="http://schemas.microsoft.com/office/drawing/2014/main" id="{C22922ED-FB64-4A27-9ED9-5663AF3FE697}"/>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4978" t="68182" r="45283" b="1109"/>
            <a:stretch/>
          </xdr:blipFill>
          <xdr:spPr>
            <a:xfrm>
              <a:off x="18037686" y="24594585"/>
              <a:ext cx="5438889" cy="5331411"/>
            </a:xfrm>
            <a:prstGeom prst="rect">
              <a:avLst/>
            </a:prstGeom>
          </xdr:spPr>
        </xdr:pic>
        <xdr:sp macro="" textlink="">
          <xdr:nvSpPr>
            <xdr:cNvPr id="36" name="TextBox 35">
              <a:extLst>
                <a:ext uri="{FF2B5EF4-FFF2-40B4-BE49-F238E27FC236}">
                  <a16:creationId xmlns:a16="http://schemas.microsoft.com/office/drawing/2014/main" id="{8A025001-BFAC-4DD9-8222-CCFEC3F75F3F}"/>
                </a:ext>
              </a:extLst>
            </xdr:cNvPr>
            <xdr:cNvSpPr txBox="1"/>
          </xdr:nvSpPr>
          <xdr:spPr>
            <a:xfrm>
              <a:off x="18225290" y="24799360"/>
              <a:ext cx="1485138" cy="4388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400">
                  <a:latin typeface="Arial" panose="020B0604020202020204" pitchFamily="34" charset="0"/>
                  <a:cs typeface="Arial" panose="020B0604020202020204" pitchFamily="34" charset="0"/>
                </a:rPr>
                <a:t>Stage</a:t>
              </a:r>
              <a:r>
                <a:rPr lang="en-NZ" sz="1400" baseline="0">
                  <a:latin typeface="Arial" panose="020B0604020202020204" pitchFamily="34" charset="0"/>
                  <a:cs typeface="Arial" panose="020B0604020202020204" pitchFamily="34" charset="0"/>
                </a:rPr>
                <a:t> 4.2</a:t>
              </a:r>
              <a:endParaRPr lang="en-NZ" sz="1400">
                <a:latin typeface="Arial" panose="020B0604020202020204" pitchFamily="34" charset="0"/>
                <a:cs typeface="Arial" panose="020B0604020202020204" pitchFamily="34" charset="0"/>
              </a:endParaRPr>
            </a:p>
          </xdr:txBody>
        </xdr:sp>
      </xdr:grpSp>
    </xdr:grpSp>
    <xdr:clientData/>
  </xdr:twoCellAnchor>
  <xdr:twoCellAnchor editAs="oneCell">
    <xdr:from>
      <xdr:col>0</xdr:col>
      <xdr:colOff>316750</xdr:colOff>
      <xdr:row>116</xdr:row>
      <xdr:rowOff>109644</xdr:rowOff>
    </xdr:from>
    <xdr:to>
      <xdr:col>2</xdr:col>
      <xdr:colOff>720438</xdr:colOff>
      <xdr:row>122</xdr:row>
      <xdr:rowOff>3826</xdr:rowOff>
    </xdr:to>
    <xdr:pic>
      <xdr:nvPicPr>
        <xdr:cNvPr id="3" name="Picture 2">
          <a:extLst>
            <a:ext uri="{FF2B5EF4-FFF2-40B4-BE49-F238E27FC236}">
              <a16:creationId xmlns:a16="http://schemas.microsoft.com/office/drawing/2014/main" id="{534E4B60-56E6-FB22-3826-BF0FF2133D2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16750" y="26433280"/>
          <a:ext cx="3105324" cy="11410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13</xdr:col>
      <xdr:colOff>544967</xdr:colOff>
      <xdr:row>25</xdr:row>
      <xdr:rowOff>388258</xdr:rowOff>
    </xdr:from>
    <xdr:ext cx="119591" cy="16536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C0700980-4735-4659-9343-5D02F5EACB6C}"/>
                </a:ext>
              </a:extLst>
            </xdr:cNvPr>
            <xdr:cNvSpPr txBox="1"/>
          </xdr:nvSpPr>
          <xdr:spPr>
            <a:xfrm>
              <a:off x="14808655" y="5317446"/>
              <a:ext cx="119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r>
                      <a:rPr lang="en-NZ" sz="1100" b="1" i="1">
                        <a:latin typeface="Cambria Math" panose="02040503050406030204" pitchFamily="18" charset="0"/>
                        <a:ea typeface="Cambria Math" panose="02040503050406030204" pitchFamily="18" charset="0"/>
                      </a:rPr>
                      <m:t>𝜽</m:t>
                    </m:r>
                  </m:oMath>
                </m:oMathPara>
              </a14:m>
              <a:endParaRPr lang="en-NZ" sz="1100" b="1"/>
            </a:p>
          </xdr:txBody>
        </xdr:sp>
      </mc:Choice>
      <mc:Fallback xmlns="">
        <xdr:sp macro="" textlink="">
          <xdr:nvSpPr>
            <xdr:cNvPr id="2" name="TextBox 1">
              <a:extLst>
                <a:ext uri="{FF2B5EF4-FFF2-40B4-BE49-F238E27FC236}">
                  <a16:creationId xmlns:a16="http://schemas.microsoft.com/office/drawing/2014/main" id="{C0700980-4735-4659-9343-5D02F5EACB6C}"/>
                </a:ext>
              </a:extLst>
            </xdr:cNvPr>
            <xdr:cNvSpPr txBox="1"/>
          </xdr:nvSpPr>
          <xdr:spPr>
            <a:xfrm>
              <a:off x="14808655" y="5317446"/>
              <a:ext cx="119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NZ" sz="1100" b="1" i="0">
                  <a:latin typeface="Cambria Math" panose="02040503050406030204" pitchFamily="18" charset="0"/>
                  <a:ea typeface="Cambria Math" panose="02040503050406030204" pitchFamily="18" charset="0"/>
                </a:rPr>
                <a:t>𝜽</a:t>
              </a:r>
              <a:endParaRPr lang="en-NZ" sz="1100" b="1"/>
            </a:p>
          </xdr:txBody>
        </xdr:sp>
      </mc:Fallback>
    </mc:AlternateContent>
    <xdr:clientData/>
  </xdr:oneCellAnchor>
  <xdr:oneCellAnchor>
    <xdr:from>
      <xdr:col>20</xdr:col>
      <xdr:colOff>84534</xdr:colOff>
      <xdr:row>62</xdr:row>
      <xdr:rowOff>162322</xdr:rowOff>
    </xdr:from>
    <xdr:ext cx="65" cy="163827"/>
    <xdr:sp macro="" textlink="">
      <xdr:nvSpPr>
        <xdr:cNvPr id="3" name="TextBox 2">
          <a:extLst>
            <a:ext uri="{FF2B5EF4-FFF2-40B4-BE49-F238E27FC236}">
              <a16:creationId xmlns:a16="http://schemas.microsoft.com/office/drawing/2014/main" id="{4241AFCE-E690-48F1-9585-219E7878C3AF}"/>
            </a:ext>
          </a:extLst>
        </xdr:cNvPr>
        <xdr:cNvSpPr txBox="1"/>
      </xdr:nvSpPr>
      <xdr:spPr>
        <a:xfrm>
          <a:off x="22373034" y="12957572"/>
          <a:ext cx="65" cy="1638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NZ" sz="1100"/>
        </a:p>
      </xdr:txBody>
    </xdr:sp>
    <xdr:clientData/>
  </xdr:oneCellAnchor>
  <xdr:twoCellAnchor>
    <xdr:from>
      <xdr:col>3</xdr:col>
      <xdr:colOff>847726</xdr:colOff>
      <xdr:row>74</xdr:row>
      <xdr:rowOff>23812</xdr:rowOff>
    </xdr:from>
    <xdr:to>
      <xdr:col>21</xdr:col>
      <xdr:colOff>460664</xdr:colOff>
      <xdr:row>108</xdr:row>
      <xdr:rowOff>101307</xdr:rowOff>
    </xdr:to>
    <xdr:grpSp>
      <xdr:nvGrpSpPr>
        <xdr:cNvPr id="4" name="Group 3">
          <a:extLst>
            <a:ext uri="{FF2B5EF4-FFF2-40B4-BE49-F238E27FC236}">
              <a16:creationId xmlns:a16="http://schemas.microsoft.com/office/drawing/2014/main" id="{B9AE3688-24ED-4BF3-9EF3-987D7D6CEF09}"/>
            </a:ext>
          </a:extLst>
        </xdr:cNvPr>
        <xdr:cNvGrpSpPr/>
      </xdr:nvGrpSpPr>
      <xdr:grpSpPr>
        <a:xfrm>
          <a:off x="4464051" y="15476537"/>
          <a:ext cx="20783838" cy="6611645"/>
          <a:chOff x="1828800" y="17106900"/>
          <a:chExt cx="18396238" cy="7816557"/>
        </a:xfrm>
      </xdr:grpSpPr>
      <xdr:grpSp>
        <xdr:nvGrpSpPr>
          <xdr:cNvPr id="5" name="Group 4">
            <a:extLst>
              <a:ext uri="{FF2B5EF4-FFF2-40B4-BE49-F238E27FC236}">
                <a16:creationId xmlns:a16="http://schemas.microsoft.com/office/drawing/2014/main" id="{AFEA13C7-5197-4DB2-ABE7-9AE91BBF5125}"/>
              </a:ext>
            </a:extLst>
          </xdr:cNvPr>
          <xdr:cNvGrpSpPr/>
        </xdr:nvGrpSpPr>
        <xdr:grpSpPr>
          <a:xfrm>
            <a:off x="1828800" y="17106900"/>
            <a:ext cx="8674714" cy="4341580"/>
            <a:chOff x="1534433" y="20356286"/>
            <a:chExt cx="10221006" cy="5313134"/>
          </a:xfrm>
        </xdr:grpSpPr>
        <xdr:pic>
          <xdr:nvPicPr>
            <xdr:cNvPr id="15" name="Picture 14">
              <a:extLst>
                <a:ext uri="{FF2B5EF4-FFF2-40B4-BE49-F238E27FC236}">
                  <a16:creationId xmlns:a16="http://schemas.microsoft.com/office/drawing/2014/main" id="{9C061083-4BE7-4799-AEF8-457D9EEBE5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16" t="41301" r="15940" b="807"/>
            <a:stretch/>
          </xdr:blipFill>
          <xdr:spPr>
            <a:xfrm>
              <a:off x="1534433" y="20356286"/>
              <a:ext cx="10221006" cy="5313134"/>
            </a:xfrm>
            <a:prstGeom prst="rect">
              <a:avLst/>
            </a:prstGeom>
          </xdr:spPr>
        </xdr:pic>
        <xdr:sp macro="" textlink="">
          <xdr:nvSpPr>
            <xdr:cNvPr id="16" name="TextBox 15">
              <a:extLst>
                <a:ext uri="{FF2B5EF4-FFF2-40B4-BE49-F238E27FC236}">
                  <a16:creationId xmlns:a16="http://schemas.microsoft.com/office/drawing/2014/main" id="{A5555CAD-FB96-4A63-BEB5-7D5F2536775E}"/>
                </a:ext>
              </a:extLst>
            </xdr:cNvPr>
            <xdr:cNvSpPr txBox="1"/>
          </xdr:nvSpPr>
          <xdr:spPr>
            <a:xfrm>
              <a:off x="1746588" y="20517871"/>
              <a:ext cx="974841" cy="4439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NZ" sz="1400">
                  <a:latin typeface="Arial" panose="020B0604020202020204" pitchFamily="34" charset="0"/>
                  <a:cs typeface="Arial" panose="020B0604020202020204" pitchFamily="34" charset="0"/>
                </a:rPr>
                <a:t>Stage</a:t>
              </a:r>
              <a:r>
                <a:rPr lang="en-NZ" sz="1400" baseline="0">
                  <a:latin typeface="Arial" panose="020B0604020202020204" pitchFamily="34" charset="0"/>
                  <a:cs typeface="Arial" panose="020B0604020202020204" pitchFamily="34" charset="0"/>
                </a:rPr>
                <a:t> 2</a:t>
              </a:r>
              <a:endParaRPr lang="en-NZ" sz="1400">
                <a:latin typeface="Arial" panose="020B0604020202020204" pitchFamily="34" charset="0"/>
                <a:cs typeface="Arial" panose="020B0604020202020204" pitchFamily="34" charset="0"/>
              </a:endParaRPr>
            </a:p>
          </xdr:txBody>
        </xdr:sp>
      </xdr:grpSp>
      <xdr:grpSp>
        <xdr:nvGrpSpPr>
          <xdr:cNvPr id="6" name="Group 5">
            <a:extLst>
              <a:ext uri="{FF2B5EF4-FFF2-40B4-BE49-F238E27FC236}">
                <a16:creationId xmlns:a16="http://schemas.microsoft.com/office/drawing/2014/main" id="{CE22ED49-5204-455F-99F6-00B684B33ADE}"/>
              </a:ext>
            </a:extLst>
          </xdr:cNvPr>
          <xdr:cNvGrpSpPr/>
        </xdr:nvGrpSpPr>
        <xdr:grpSpPr>
          <a:xfrm>
            <a:off x="10724743" y="17117168"/>
            <a:ext cx="4779585" cy="7760527"/>
            <a:chOff x="12028185" y="20369892"/>
            <a:chExt cx="5786549" cy="9480777"/>
          </a:xfrm>
        </xdr:grpSpPr>
        <xdr:pic>
          <xdr:nvPicPr>
            <xdr:cNvPr id="13" name="Picture 12">
              <a:extLst>
                <a:ext uri="{FF2B5EF4-FFF2-40B4-BE49-F238E27FC236}">
                  <a16:creationId xmlns:a16="http://schemas.microsoft.com/office/drawing/2014/main" id="{D0C9EBD8-117D-4E88-A80F-809799491F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28185" y="20369892"/>
              <a:ext cx="5786549" cy="9480777"/>
            </a:xfrm>
            <a:prstGeom prst="rect">
              <a:avLst/>
            </a:prstGeom>
          </xdr:spPr>
        </xdr:pic>
        <xdr:sp macro="" textlink="">
          <xdr:nvSpPr>
            <xdr:cNvPr id="14" name="TextBox 13">
              <a:extLst>
                <a:ext uri="{FF2B5EF4-FFF2-40B4-BE49-F238E27FC236}">
                  <a16:creationId xmlns:a16="http://schemas.microsoft.com/office/drawing/2014/main" id="{017B52BB-2C8E-44C4-A971-5B685528C1E2}"/>
                </a:ext>
              </a:extLst>
            </xdr:cNvPr>
            <xdr:cNvSpPr txBox="1"/>
          </xdr:nvSpPr>
          <xdr:spPr>
            <a:xfrm>
              <a:off x="12224542" y="20535295"/>
              <a:ext cx="1331067" cy="4388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400">
                  <a:latin typeface="Arial" panose="020B0604020202020204" pitchFamily="34" charset="0"/>
                  <a:cs typeface="Arial" panose="020B0604020202020204" pitchFamily="34" charset="0"/>
                </a:rPr>
                <a:t>Stage</a:t>
              </a:r>
              <a:r>
                <a:rPr lang="en-NZ" sz="1400" baseline="0">
                  <a:latin typeface="Arial" panose="020B0604020202020204" pitchFamily="34" charset="0"/>
                  <a:cs typeface="Arial" panose="020B0604020202020204" pitchFamily="34" charset="0"/>
                </a:rPr>
                <a:t> 4.1</a:t>
              </a:r>
              <a:endParaRPr lang="en-NZ" sz="1400">
                <a:latin typeface="Arial" panose="020B0604020202020204" pitchFamily="34" charset="0"/>
                <a:cs typeface="Arial" panose="020B0604020202020204" pitchFamily="34" charset="0"/>
              </a:endParaRPr>
            </a:p>
          </xdr:txBody>
        </xdr:sp>
      </xdr:grpSp>
      <xdr:grpSp>
        <xdr:nvGrpSpPr>
          <xdr:cNvPr id="7" name="Group 6">
            <a:extLst>
              <a:ext uri="{FF2B5EF4-FFF2-40B4-BE49-F238E27FC236}">
                <a16:creationId xmlns:a16="http://schemas.microsoft.com/office/drawing/2014/main" id="{BEB024C0-9502-4F4E-9900-557A80AC3D44}"/>
              </a:ext>
            </a:extLst>
          </xdr:cNvPr>
          <xdr:cNvGrpSpPr/>
        </xdr:nvGrpSpPr>
        <xdr:grpSpPr>
          <a:xfrm>
            <a:off x="1845532" y="21549457"/>
            <a:ext cx="8641292" cy="3351342"/>
            <a:chOff x="1554843" y="25803226"/>
            <a:chExt cx="10180237" cy="4078059"/>
          </a:xfrm>
        </xdr:grpSpPr>
        <xdr:pic>
          <xdr:nvPicPr>
            <xdr:cNvPr id="11" name="Picture 10">
              <a:extLst>
                <a:ext uri="{FF2B5EF4-FFF2-40B4-BE49-F238E27FC236}">
                  <a16:creationId xmlns:a16="http://schemas.microsoft.com/office/drawing/2014/main" id="{601D5C45-E132-4E1A-BEB9-6AB44BD9D79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54" t="-2241" r="5363" b="-1564"/>
            <a:stretch/>
          </xdr:blipFill>
          <xdr:spPr>
            <a:xfrm>
              <a:off x="1554843" y="25803226"/>
              <a:ext cx="10180237" cy="4078059"/>
            </a:xfrm>
            <a:prstGeom prst="rect">
              <a:avLst/>
            </a:prstGeom>
          </xdr:spPr>
        </xdr:pic>
        <xdr:sp macro="" textlink="">
          <xdr:nvSpPr>
            <xdr:cNvPr id="12" name="TextBox 11">
              <a:extLst>
                <a:ext uri="{FF2B5EF4-FFF2-40B4-BE49-F238E27FC236}">
                  <a16:creationId xmlns:a16="http://schemas.microsoft.com/office/drawing/2014/main" id="{CD19FCF3-AC93-4348-B52B-C2AF979875CE}"/>
                </a:ext>
              </a:extLst>
            </xdr:cNvPr>
            <xdr:cNvSpPr txBox="1"/>
          </xdr:nvSpPr>
          <xdr:spPr>
            <a:xfrm>
              <a:off x="1796367" y="26006425"/>
              <a:ext cx="1290490" cy="4082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NZ" sz="1400">
                  <a:latin typeface="Arial" panose="020B0604020202020204" pitchFamily="34" charset="0"/>
                  <a:cs typeface="Arial" panose="020B0604020202020204" pitchFamily="34" charset="0"/>
                </a:rPr>
                <a:t>Stage 3</a:t>
              </a:r>
            </a:p>
          </xdr:txBody>
        </xdr:sp>
      </xdr:grpSp>
      <xdr:grpSp>
        <xdr:nvGrpSpPr>
          <xdr:cNvPr id="8" name="Group 7">
            <a:extLst>
              <a:ext uri="{FF2B5EF4-FFF2-40B4-BE49-F238E27FC236}">
                <a16:creationId xmlns:a16="http://schemas.microsoft.com/office/drawing/2014/main" id="{F4CFACF2-A6E4-4B3B-8464-96866A7ED319}"/>
              </a:ext>
            </a:extLst>
          </xdr:cNvPr>
          <xdr:cNvGrpSpPr/>
        </xdr:nvGrpSpPr>
        <xdr:grpSpPr>
          <a:xfrm>
            <a:off x="15687102" y="20568084"/>
            <a:ext cx="4537936" cy="4355373"/>
            <a:chOff x="18037686" y="24594585"/>
            <a:chExt cx="5438889" cy="5331411"/>
          </a:xfrm>
        </xdr:grpSpPr>
        <xdr:pic>
          <xdr:nvPicPr>
            <xdr:cNvPr id="9" name="Picture 8">
              <a:extLst>
                <a:ext uri="{FF2B5EF4-FFF2-40B4-BE49-F238E27FC236}">
                  <a16:creationId xmlns:a16="http://schemas.microsoft.com/office/drawing/2014/main" id="{99AEE6B9-F3D1-45D1-91AD-FBAEEF6F75F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978" t="68182" r="45283" b="1109"/>
            <a:stretch/>
          </xdr:blipFill>
          <xdr:spPr>
            <a:xfrm>
              <a:off x="18037686" y="24594585"/>
              <a:ext cx="5438889" cy="5331411"/>
            </a:xfrm>
            <a:prstGeom prst="rect">
              <a:avLst/>
            </a:prstGeom>
          </xdr:spPr>
        </xdr:pic>
        <xdr:sp macro="" textlink="">
          <xdr:nvSpPr>
            <xdr:cNvPr id="10" name="TextBox 9">
              <a:extLst>
                <a:ext uri="{FF2B5EF4-FFF2-40B4-BE49-F238E27FC236}">
                  <a16:creationId xmlns:a16="http://schemas.microsoft.com/office/drawing/2014/main" id="{24F7695B-9985-4E8F-BDF7-D283DE011B67}"/>
                </a:ext>
              </a:extLst>
            </xdr:cNvPr>
            <xdr:cNvSpPr txBox="1"/>
          </xdr:nvSpPr>
          <xdr:spPr>
            <a:xfrm>
              <a:off x="18225290" y="24799360"/>
              <a:ext cx="1485138" cy="4388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400">
                  <a:latin typeface="Arial" panose="020B0604020202020204" pitchFamily="34" charset="0"/>
                  <a:cs typeface="Arial" panose="020B0604020202020204" pitchFamily="34" charset="0"/>
                </a:rPr>
                <a:t>Stage</a:t>
              </a:r>
              <a:r>
                <a:rPr lang="en-NZ" sz="1400" baseline="0">
                  <a:latin typeface="Arial" panose="020B0604020202020204" pitchFamily="34" charset="0"/>
                  <a:cs typeface="Arial" panose="020B0604020202020204" pitchFamily="34" charset="0"/>
                </a:rPr>
                <a:t> 4.2</a:t>
              </a:r>
              <a:endParaRPr lang="en-NZ" sz="1400">
                <a:latin typeface="Arial" panose="020B0604020202020204" pitchFamily="34" charset="0"/>
                <a:cs typeface="Arial" panose="020B0604020202020204" pitchFamily="34" charset="0"/>
              </a:endParaRPr>
            </a:p>
          </xdr:txBody>
        </xdr:sp>
      </xdr:grpSp>
    </xdr:grpSp>
    <xdr:clientData/>
  </xdr:twoCellAnchor>
  <xdr:twoCellAnchor editAs="oneCell">
    <xdr:from>
      <xdr:col>0</xdr:col>
      <xdr:colOff>304800</xdr:colOff>
      <xdr:row>104</xdr:row>
      <xdr:rowOff>76199</xdr:rowOff>
    </xdr:from>
    <xdr:to>
      <xdr:col>2</xdr:col>
      <xdr:colOff>495969</xdr:colOff>
      <xdr:row>109</xdr:row>
      <xdr:rowOff>84008</xdr:rowOff>
    </xdr:to>
    <xdr:pic>
      <xdr:nvPicPr>
        <xdr:cNvPr id="20" name="Picture 19">
          <a:extLst>
            <a:ext uri="{FF2B5EF4-FFF2-40B4-BE49-F238E27FC236}">
              <a16:creationId xmlns:a16="http://schemas.microsoft.com/office/drawing/2014/main" id="{D197DE21-016E-C0BF-67E4-466AEE5B691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4800" y="22951439"/>
          <a:ext cx="2903889" cy="10746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149753</xdr:colOff>
      <xdr:row>16</xdr:row>
      <xdr:rowOff>132819</xdr:rowOff>
    </xdr:from>
    <xdr:ext cx="3918509" cy="484043"/>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B99FE9E8-3CAA-4100-8E19-AF833C96F93C}"/>
                </a:ext>
              </a:extLst>
            </xdr:cNvPr>
            <xdr:cNvSpPr txBox="1"/>
          </xdr:nvSpPr>
          <xdr:spPr>
            <a:xfrm>
              <a:off x="806978" y="3209394"/>
              <a:ext cx="3918509" cy="4840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NZ" sz="1400" i="1">
                        <a:solidFill>
                          <a:schemeClr val="tx1"/>
                        </a:solidFill>
                        <a:effectLst/>
                        <a:latin typeface="Cambria Math" panose="02040503050406030204" pitchFamily="18" charset="0"/>
                        <a:ea typeface="+mn-ea"/>
                        <a:cs typeface="+mn-cs"/>
                      </a:rPr>
                      <m:t>𝜃</m:t>
                    </m:r>
                    <m:r>
                      <a:rPr lang="en-NZ" sz="1400" b="0" i="1">
                        <a:solidFill>
                          <a:schemeClr val="tx1"/>
                        </a:solidFill>
                        <a:effectLst/>
                        <a:latin typeface="Cambria Math" panose="02040503050406030204" pitchFamily="18" charset="0"/>
                        <a:ea typeface="+mn-ea"/>
                        <a:cs typeface="+mn-cs"/>
                      </a:rPr>
                      <m:t>=90° −</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𝑋</m:t>
                                </m:r>
                              </m:num>
                              <m:den>
                                <m:sSub>
                                  <m:sSubPr>
                                    <m:ctrlPr>
                                      <a:rPr lang="en-NZ" sz="1400" b="0" i="1">
                                        <a:solidFill>
                                          <a:schemeClr val="tx1"/>
                                        </a:solidFill>
                                        <a:effectLst/>
                                        <a:latin typeface="Cambria Math" panose="02040503050406030204" pitchFamily="18" charset="0"/>
                                        <a:ea typeface="+mn-ea"/>
                                        <a:cs typeface="+mn-cs"/>
                                      </a:rPr>
                                    </m:ctrlPr>
                                  </m:sSubPr>
                                  <m:e>
                                    <m:r>
                                      <a:rPr lang="en-NZ" sz="1400" b="0" i="1">
                                        <a:solidFill>
                                          <a:schemeClr val="tx1"/>
                                        </a:solidFill>
                                        <a:effectLst/>
                                        <a:latin typeface="Cambria Math" panose="02040503050406030204" pitchFamily="18" charset="0"/>
                                        <a:ea typeface="+mn-ea"/>
                                        <a:cs typeface="+mn-cs"/>
                                      </a:rPr>
                                      <m:t>𝐷</m:t>
                                    </m:r>
                                  </m:e>
                                  <m:sub>
                                    <m:r>
                                      <a:rPr lang="en-NZ" sz="1400" b="0" i="1">
                                        <a:solidFill>
                                          <a:schemeClr val="tx1"/>
                                        </a:solidFill>
                                        <a:effectLst/>
                                        <a:latin typeface="Cambria Math" panose="02040503050406030204" pitchFamily="18" charset="0"/>
                                        <a:ea typeface="+mn-ea"/>
                                        <a:cs typeface="+mn-cs"/>
                                      </a:rPr>
                                      <m:t>𝐴</m:t>
                                    </m:r>
                                  </m:sub>
                                </m:sSub>
                                <m:r>
                                  <a:rPr lang="en-NZ" sz="1400" b="0" i="1">
                                    <a:solidFill>
                                      <a:schemeClr val="tx1"/>
                                    </a:solidFill>
                                    <a:effectLst/>
                                    <a:latin typeface="Cambria Math" panose="02040503050406030204" pitchFamily="18" charset="0"/>
                                    <a:ea typeface="+mn-ea"/>
                                    <a:cs typeface="+mn-cs"/>
                                  </a:rPr>
                                  <m:t>+</m:t>
                                </m:r>
                                <m:r>
                                  <a:rPr lang="en-NZ" sz="1400" b="0" i="1">
                                    <a:solidFill>
                                      <a:schemeClr val="tx1"/>
                                    </a:solidFill>
                                    <a:effectLst/>
                                    <a:latin typeface="Cambria Math" panose="02040503050406030204" pitchFamily="18" charset="0"/>
                                    <a:ea typeface="+mn-ea"/>
                                    <a:cs typeface="+mn-cs"/>
                                  </a:rPr>
                                  <m:t>𝐺𝑆</m:t>
                                </m:r>
                              </m:den>
                            </m:f>
                          </m:e>
                        </m:d>
                      </m:e>
                    </m:func>
                    <m:r>
                      <a:rPr lang="en-NZ" sz="1400" b="0" i="1">
                        <a:solidFill>
                          <a:schemeClr val="tx1"/>
                        </a:solidFill>
                        <a:effectLst/>
                        <a:latin typeface="Cambria Math" panose="02040503050406030204" pitchFamily="18" charset="0"/>
                        <a:ea typeface="+mn-ea"/>
                        <a:cs typeface="+mn-cs"/>
                      </a:rPr>
                      <m:t>−</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𝐺𝑆</m:t>
                                </m:r>
                              </m:num>
                              <m:den>
                                <m:r>
                                  <a:rPr lang="en-NZ" sz="1400" b="0" i="1">
                                    <a:solidFill>
                                      <a:schemeClr val="tx1"/>
                                    </a:solidFill>
                                    <a:effectLst/>
                                    <a:latin typeface="Cambria Math" panose="02040503050406030204" pitchFamily="18" charset="0"/>
                                    <a:ea typeface="+mn-ea"/>
                                    <a:cs typeface="+mn-cs"/>
                                  </a:rPr>
                                  <m:t>0.5∗</m:t>
                                </m:r>
                                <m:r>
                                  <a:rPr lang="en-NZ" sz="1400" b="0" i="1">
                                    <a:solidFill>
                                      <a:schemeClr val="tx1"/>
                                    </a:solidFill>
                                    <a:effectLst/>
                                    <a:latin typeface="Cambria Math" panose="02040503050406030204" pitchFamily="18" charset="0"/>
                                    <a:ea typeface="+mn-ea"/>
                                    <a:cs typeface="+mn-cs"/>
                                  </a:rPr>
                                  <m:t>𝑊𝐻</m:t>
                                </m:r>
                              </m:den>
                            </m:f>
                          </m:e>
                        </m:d>
                      </m:e>
                    </m:func>
                  </m:oMath>
                </m:oMathPara>
              </a14:m>
              <a:endParaRPr lang="en-NZ" sz="1400"/>
            </a:p>
          </xdr:txBody>
        </xdr:sp>
      </mc:Choice>
      <mc:Fallback xmlns="">
        <xdr:sp macro="" textlink="">
          <xdr:nvSpPr>
            <xdr:cNvPr id="2" name="TextBox 1">
              <a:extLst>
                <a:ext uri="{FF2B5EF4-FFF2-40B4-BE49-F238E27FC236}">
                  <a16:creationId xmlns:a16="http://schemas.microsoft.com/office/drawing/2014/main" id="{B99FE9E8-3CAA-4100-8E19-AF833C96F93C}"/>
                </a:ext>
              </a:extLst>
            </xdr:cNvPr>
            <xdr:cNvSpPr txBox="1"/>
          </xdr:nvSpPr>
          <xdr:spPr>
            <a:xfrm>
              <a:off x="806978" y="3209394"/>
              <a:ext cx="3918509" cy="4840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NZ" sz="1400" i="0">
                  <a:solidFill>
                    <a:schemeClr val="tx1"/>
                  </a:solidFill>
                  <a:effectLst/>
                  <a:latin typeface="Cambria Math" panose="02040503050406030204" pitchFamily="18" charset="0"/>
                  <a:ea typeface="+mn-ea"/>
                  <a:cs typeface="+mn-cs"/>
                </a:rPr>
                <a:t>𝜃</a:t>
              </a:r>
              <a:r>
                <a:rPr lang="en-NZ" sz="1400" b="0" i="0">
                  <a:solidFill>
                    <a:schemeClr val="tx1"/>
                  </a:solidFill>
                  <a:effectLst/>
                  <a:latin typeface="Cambria Math" panose="02040503050406030204" pitchFamily="18" charset="0"/>
                  <a:ea typeface="+mn-ea"/>
                  <a:cs typeface="+mn-cs"/>
                </a:rPr>
                <a:t>=90° −arctan⁡(𝑋/(𝐷_𝐴+𝐺𝑆))−arctan⁡(𝐺𝑆/(0.5∗𝑊𝐻))</a:t>
              </a:r>
              <a:endParaRPr lang="en-NZ" sz="1400"/>
            </a:p>
          </xdr:txBody>
        </xdr:sp>
      </mc:Fallback>
    </mc:AlternateContent>
    <xdr:clientData/>
  </xdr:oneCellAnchor>
  <xdr:oneCellAnchor>
    <xdr:from>
      <xdr:col>1</xdr:col>
      <xdr:colOff>71967</xdr:colOff>
      <xdr:row>23</xdr:row>
      <xdr:rowOff>89428</xdr:rowOff>
    </xdr:from>
    <xdr:ext cx="4362450" cy="797719"/>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4EA7967E-D637-4EB8-B12B-FE86379DBEF1}"/>
                </a:ext>
              </a:extLst>
            </xdr:cNvPr>
            <xdr:cNvSpPr txBox="1"/>
          </xdr:nvSpPr>
          <xdr:spPr>
            <a:xfrm>
              <a:off x="726017" y="4429653"/>
              <a:ext cx="4362450" cy="797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NZ" sz="1400">
                  <a:latin typeface="Cambria Math" panose="02040503050406030204" pitchFamily="18" charset="0"/>
                  <a:ea typeface="Cambria Math" panose="02040503050406030204" pitchFamily="18" charset="0"/>
                </a:rPr>
                <a:t>Minimum</a:t>
              </a:r>
              <a14:m>
                <m:oMath xmlns:m="http://schemas.openxmlformats.org/officeDocument/2006/math">
                  <m:d>
                    <m:dPr>
                      <m:begChr m:val="{"/>
                      <m:endChr m:val=""/>
                      <m:ctrlPr>
                        <a:rPr lang="en-NZ" sz="1400" i="1">
                          <a:solidFill>
                            <a:schemeClr val="tx1"/>
                          </a:solidFill>
                          <a:effectLst/>
                          <a:latin typeface="Cambria Math" panose="02040503050406030204" pitchFamily="18" charset="0"/>
                          <a:ea typeface="+mn-ea"/>
                          <a:cs typeface="+mn-cs"/>
                        </a:rPr>
                      </m:ctrlPr>
                    </m:dPr>
                    <m:e>
                      <m:eqArr>
                        <m:eqArrPr>
                          <m:ctrlPr>
                            <a:rPr lang="en-NZ" sz="1400" i="1">
                              <a:solidFill>
                                <a:schemeClr val="tx1"/>
                              </a:solidFill>
                              <a:effectLst/>
                              <a:latin typeface="Cambria Math" panose="02040503050406030204" pitchFamily="18" charset="0"/>
                              <a:ea typeface="+mn-ea"/>
                              <a:cs typeface="+mn-cs"/>
                            </a:rPr>
                          </m:ctrlPr>
                        </m:eqArrPr>
                        <m:e>
                          <m:r>
                            <a:rPr lang="en-NZ" sz="1400" i="1">
                              <a:solidFill>
                                <a:schemeClr val="tx1"/>
                              </a:solidFill>
                              <a:effectLst/>
                              <a:latin typeface="Cambria Math" panose="02040503050406030204" pitchFamily="18" charset="0"/>
                              <a:ea typeface="+mn-ea"/>
                              <a:cs typeface="+mn-cs"/>
                            </a:rPr>
                            <m:t>𝜃</m:t>
                          </m:r>
                          <m:r>
                            <a:rPr lang="en-NZ" sz="1400" b="0" i="1">
                              <a:solidFill>
                                <a:schemeClr val="tx1"/>
                              </a:solidFill>
                              <a:effectLst/>
                              <a:latin typeface="Cambria Math" panose="02040503050406030204" pitchFamily="18" charset="0"/>
                              <a:ea typeface="+mn-ea"/>
                              <a:cs typeface="+mn-cs"/>
                            </a:rPr>
                            <m:t>=90° −</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𝑋</m:t>
                                      </m:r>
                                    </m:num>
                                    <m:den>
                                      <m:sSub>
                                        <m:sSubPr>
                                          <m:ctrlPr>
                                            <a:rPr lang="en-NZ" sz="1400" b="0" i="1">
                                              <a:solidFill>
                                                <a:schemeClr val="tx1"/>
                                              </a:solidFill>
                                              <a:effectLst/>
                                              <a:latin typeface="Cambria Math" panose="02040503050406030204" pitchFamily="18" charset="0"/>
                                              <a:ea typeface="+mn-ea"/>
                                              <a:cs typeface="+mn-cs"/>
                                            </a:rPr>
                                          </m:ctrlPr>
                                        </m:sSubPr>
                                        <m:e>
                                          <m:r>
                                            <a:rPr lang="en-NZ" sz="1400" b="0" i="1">
                                              <a:solidFill>
                                                <a:schemeClr val="tx1"/>
                                              </a:solidFill>
                                              <a:effectLst/>
                                              <a:latin typeface="Cambria Math" panose="02040503050406030204" pitchFamily="18" charset="0"/>
                                              <a:ea typeface="+mn-ea"/>
                                              <a:cs typeface="+mn-cs"/>
                                            </a:rPr>
                                            <m:t>𝐷</m:t>
                                          </m:r>
                                        </m:e>
                                        <m:sub>
                                          <m:r>
                                            <a:rPr lang="en-NZ" sz="1400" b="0" i="1">
                                              <a:solidFill>
                                                <a:schemeClr val="tx1"/>
                                              </a:solidFill>
                                              <a:effectLst/>
                                              <a:latin typeface="Cambria Math" panose="02040503050406030204" pitchFamily="18" charset="0"/>
                                              <a:ea typeface="+mn-ea"/>
                                              <a:cs typeface="+mn-cs"/>
                                            </a:rPr>
                                            <m:t>𝐴</m:t>
                                          </m:r>
                                        </m:sub>
                                      </m:sSub>
                                      <m:r>
                                        <a:rPr lang="en-NZ" sz="1400" b="0" i="1">
                                          <a:solidFill>
                                            <a:schemeClr val="tx1"/>
                                          </a:solidFill>
                                          <a:effectLst/>
                                          <a:latin typeface="Cambria Math" panose="02040503050406030204" pitchFamily="18" charset="0"/>
                                          <a:ea typeface="+mn-ea"/>
                                          <a:cs typeface="+mn-cs"/>
                                        </a:rPr>
                                        <m:t>+</m:t>
                                      </m:r>
                                      <m:r>
                                        <a:rPr lang="en-NZ" sz="1400" b="0" i="1">
                                          <a:solidFill>
                                            <a:schemeClr val="tx1"/>
                                          </a:solidFill>
                                          <a:effectLst/>
                                          <a:latin typeface="Cambria Math" panose="02040503050406030204" pitchFamily="18" charset="0"/>
                                          <a:ea typeface="+mn-ea"/>
                                          <a:cs typeface="+mn-cs"/>
                                        </a:rPr>
                                        <m:t>𝐺𝑆</m:t>
                                      </m:r>
                                    </m:den>
                                  </m:f>
                                </m:e>
                              </m:d>
                            </m:e>
                          </m:func>
                          <m:r>
                            <a:rPr lang="en-NZ" sz="1400" b="0" i="1">
                              <a:solidFill>
                                <a:schemeClr val="tx1"/>
                              </a:solidFill>
                              <a:effectLst/>
                              <a:latin typeface="Cambria Math" panose="02040503050406030204" pitchFamily="18" charset="0"/>
                              <a:ea typeface="+mn-ea"/>
                              <a:cs typeface="+mn-cs"/>
                            </a:rPr>
                            <m:t>−</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𝐺𝑆</m:t>
                                      </m:r>
                                      <m:r>
                                        <a:rPr lang="en-NZ" sz="1400" b="0" i="1">
                                          <a:solidFill>
                                            <a:schemeClr val="tx1"/>
                                          </a:solidFill>
                                          <a:effectLst/>
                                          <a:latin typeface="Cambria Math" panose="02040503050406030204" pitchFamily="18" charset="0"/>
                                          <a:ea typeface="+mn-ea"/>
                                          <a:cs typeface="+mn-cs"/>
                                        </a:rPr>
                                        <m:t>+</m:t>
                                      </m:r>
                                      <m:sSub>
                                        <m:sSubPr>
                                          <m:ctrlPr>
                                            <a:rPr lang="en-NZ" sz="1400" b="0" i="1">
                                              <a:solidFill>
                                                <a:schemeClr val="tx1"/>
                                              </a:solidFill>
                                              <a:effectLst/>
                                              <a:latin typeface="Cambria Math" panose="02040503050406030204" pitchFamily="18" charset="0"/>
                                              <a:ea typeface="+mn-ea"/>
                                              <a:cs typeface="+mn-cs"/>
                                            </a:rPr>
                                          </m:ctrlPr>
                                        </m:sSubPr>
                                        <m:e>
                                          <m:r>
                                            <a:rPr lang="en-NZ" sz="1400" b="0" i="1">
                                              <a:solidFill>
                                                <a:schemeClr val="tx1"/>
                                              </a:solidFill>
                                              <a:effectLst/>
                                              <a:latin typeface="Cambria Math" panose="02040503050406030204" pitchFamily="18" charset="0"/>
                                              <a:ea typeface="+mn-ea"/>
                                              <a:cs typeface="+mn-cs"/>
                                            </a:rPr>
                                            <m:t>𝐷</m:t>
                                          </m:r>
                                        </m:e>
                                        <m:sub>
                                          <m:r>
                                            <a:rPr lang="en-NZ" sz="1400" b="0" i="1">
                                              <a:solidFill>
                                                <a:schemeClr val="tx1"/>
                                              </a:solidFill>
                                              <a:effectLst/>
                                              <a:latin typeface="Cambria Math" panose="02040503050406030204" pitchFamily="18" charset="0"/>
                                              <a:ea typeface="+mn-ea"/>
                                              <a:cs typeface="+mn-cs"/>
                                            </a:rPr>
                                            <m:t>𝐵</m:t>
                                          </m:r>
                                        </m:sub>
                                      </m:sSub>
                                    </m:num>
                                    <m:den>
                                      <m:sSub>
                                        <m:sSubPr>
                                          <m:ctrlPr>
                                            <a:rPr lang="en-NZ" sz="1400" b="0" i="1">
                                              <a:solidFill>
                                                <a:schemeClr val="tx1"/>
                                              </a:solidFill>
                                              <a:effectLst/>
                                              <a:latin typeface="Cambria Math" panose="02040503050406030204" pitchFamily="18" charset="0"/>
                                              <a:ea typeface="+mn-ea"/>
                                              <a:cs typeface="+mn-cs"/>
                                            </a:rPr>
                                          </m:ctrlPr>
                                        </m:sSubPr>
                                        <m:e>
                                          <m:r>
                                            <a:rPr lang="en-NZ" sz="1400" b="0" i="1">
                                              <a:solidFill>
                                                <a:schemeClr val="tx1"/>
                                              </a:solidFill>
                                              <a:effectLst/>
                                              <a:latin typeface="Cambria Math" panose="02040503050406030204" pitchFamily="18" charset="0"/>
                                              <a:ea typeface="+mn-ea"/>
                                              <a:cs typeface="+mn-cs"/>
                                            </a:rPr>
                                            <m:t>𝐻</m:t>
                                          </m:r>
                                        </m:e>
                                        <m:sub>
                                          <m:r>
                                            <a:rPr lang="en-NZ" sz="1400" b="0" i="1">
                                              <a:solidFill>
                                                <a:schemeClr val="tx1"/>
                                              </a:solidFill>
                                              <a:effectLst/>
                                              <a:latin typeface="Cambria Math" panose="02040503050406030204" pitchFamily="18" charset="0"/>
                                              <a:ea typeface="+mn-ea"/>
                                              <a:cs typeface="+mn-cs"/>
                                            </a:rPr>
                                            <m:t>𝐵</m:t>
                                          </m:r>
                                        </m:sub>
                                      </m:sSub>
                                      <m:r>
                                        <a:rPr lang="en-NZ" sz="1400" b="0" i="1">
                                          <a:solidFill>
                                            <a:schemeClr val="tx1"/>
                                          </a:solidFill>
                                          <a:effectLst/>
                                          <a:latin typeface="Cambria Math" panose="02040503050406030204" pitchFamily="18" charset="0"/>
                                          <a:ea typeface="+mn-ea"/>
                                          <a:cs typeface="+mn-cs"/>
                                        </a:rPr>
                                        <m:t>−</m:t>
                                      </m:r>
                                      <m:r>
                                        <a:rPr lang="en-NZ" sz="1400" b="0" i="1">
                                          <a:solidFill>
                                            <a:schemeClr val="tx1"/>
                                          </a:solidFill>
                                          <a:effectLst/>
                                          <a:latin typeface="Cambria Math" panose="02040503050406030204" pitchFamily="18" charset="0"/>
                                          <a:ea typeface="+mn-ea"/>
                                          <a:cs typeface="+mn-cs"/>
                                        </a:rPr>
                                        <m:t>𝑌</m:t>
                                      </m:r>
                                    </m:den>
                                  </m:f>
                                </m:e>
                              </m:d>
                            </m:e>
                          </m:func>
                        </m:e>
                        <m:e>
                          <m:r>
                            <a:rPr lang="en-NZ" sz="1400" i="1">
                              <a:solidFill>
                                <a:schemeClr val="tx1"/>
                              </a:solidFill>
                              <a:effectLst/>
                              <a:latin typeface="Cambria Math" panose="02040503050406030204" pitchFamily="18" charset="0"/>
                              <a:ea typeface="+mn-ea"/>
                              <a:cs typeface="+mn-cs"/>
                            </a:rPr>
                            <m:t>𝜃</m:t>
                          </m:r>
                          <m:r>
                            <a:rPr lang="en-NZ" sz="1400" b="0" i="1">
                              <a:solidFill>
                                <a:schemeClr val="tx1"/>
                              </a:solidFill>
                              <a:effectLst/>
                              <a:latin typeface="Cambria Math" panose="02040503050406030204" pitchFamily="18" charset="0"/>
                              <a:ea typeface="+mn-ea"/>
                              <a:cs typeface="+mn-cs"/>
                            </a:rPr>
                            <m:t>=90° −</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𝑋</m:t>
                                      </m:r>
                                    </m:num>
                                    <m:den>
                                      <m:sSub>
                                        <m:sSubPr>
                                          <m:ctrlPr>
                                            <a:rPr lang="en-NZ" sz="1400" b="0" i="1">
                                              <a:solidFill>
                                                <a:schemeClr val="tx1"/>
                                              </a:solidFill>
                                              <a:effectLst/>
                                              <a:latin typeface="Cambria Math" panose="02040503050406030204" pitchFamily="18" charset="0"/>
                                              <a:ea typeface="+mn-ea"/>
                                              <a:cs typeface="+mn-cs"/>
                                            </a:rPr>
                                          </m:ctrlPr>
                                        </m:sSubPr>
                                        <m:e>
                                          <m:r>
                                            <a:rPr lang="en-NZ" sz="1400" b="0" i="1">
                                              <a:solidFill>
                                                <a:schemeClr val="tx1"/>
                                              </a:solidFill>
                                              <a:effectLst/>
                                              <a:latin typeface="Cambria Math" panose="02040503050406030204" pitchFamily="18" charset="0"/>
                                              <a:ea typeface="+mn-ea"/>
                                              <a:cs typeface="+mn-cs"/>
                                            </a:rPr>
                                            <m:t>𝐷</m:t>
                                          </m:r>
                                        </m:e>
                                        <m:sub>
                                          <m:r>
                                            <a:rPr lang="en-NZ" sz="1400" b="0" i="1">
                                              <a:solidFill>
                                                <a:schemeClr val="tx1"/>
                                              </a:solidFill>
                                              <a:effectLst/>
                                              <a:latin typeface="Cambria Math" panose="02040503050406030204" pitchFamily="18" charset="0"/>
                                              <a:ea typeface="+mn-ea"/>
                                              <a:cs typeface="+mn-cs"/>
                                            </a:rPr>
                                            <m:t>𝐴</m:t>
                                          </m:r>
                                        </m:sub>
                                      </m:sSub>
                                      <m:r>
                                        <a:rPr lang="en-NZ" sz="1400" b="0" i="1">
                                          <a:solidFill>
                                            <a:schemeClr val="tx1"/>
                                          </a:solidFill>
                                          <a:effectLst/>
                                          <a:latin typeface="Cambria Math" panose="02040503050406030204" pitchFamily="18" charset="0"/>
                                          <a:ea typeface="+mn-ea"/>
                                          <a:cs typeface="+mn-cs"/>
                                        </a:rPr>
                                        <m:t>+</m:t>
                                      </m:r>
                                      <m:r>
                                        <a:rPr lang="en-NZ" sz="1400" b="0" i="1">
                                          <a:solidFill>
                                            <a:schemeClr val="tx1"/>
                                          </a:solidFill>
                                          <a:effectLst/>
                                          <a:latin typeface="Cambria Math" panose="02040503050406030204" pitchFamily="18" charset="0"/>
                                          <a:ea typeface="+mn-ea"/>
                                          <a:cs typeface="+mn-cs"/>
                                        </a:rPr>
                                        <m:t>𝐺𝑆</m:t>
                                      </m:r>
                                    </m:den>
                                  </m:f>
                                </m:e>
                              </m:d>
                            </m:e>
                          </m:func>
                          <m:r>
                            <a:rPr lang="en-NZ" sz="1400" b="0" i="1">
                              <a:solidFill>
                                <a:schemeClr val="tx1"/>
                              </a:solidFill>
                              <a:effectLst/>
                              <a:latin typeface="Cambria Math" panose="02040503050406030204" pitchFamily="18" charset="0"/>
                              <a:ea typeface="+mn-ea"/>
                              <a:cs typeface="+mn-cs"/>
                            </a:rPr>
                            <m:t>−</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𝐺𝑆</m:t>
                                      </m:r>
                                    </m:num>
                                    <m:den>
                                      <m:r>
                                        <a:rPr lang="en-NZ" sz="1400" b="0" i="1">
                                          <a:solidFill>
                                            <a:schemeClr val="tx1"/>
                                          </a:solidFill>
                                          <a:effectLst/>
                                          <a:latin typeface="Cambria Math" panose="02040503050406030204" pitchFamily="18" charset="0"/>
                                          <a:ea typeface="+mn-ea"/>
                                          <a:cs typeface="+mn-cs"/>
                                        </a:rPr>
                                        <m:t>0.5∗</m:t>
                                      </m:r>
                                      <m:r>
                                        <a:rPr lang="en-NZ" sz="1400" b="0" i="1">
                                          <a:solidFill>
                                            <a:schemeClr val="tx1"/>
                                          </a:solidFill>
                                          <a:effectLst/>
                                          <a:latin typeface="Cambria Math" panose="02040503050406030204" pitchFamily="18" charset="0"/>
                                          <a:ea typeface="+mn-ea"/>
                                          <a:cs typeface="+mn-cs"/>
                                        </a:rPr>
                                        <m:t>𝑊𝐻</m:t>
                                      </m:r>
                                    </m:den>
                                  </m:f>
                                </m:e>
                              </m:d>
                            </m:e>
                          </m:func>
                        </m:e>
                      </m:eqArr>
                    </m:e>
                  </m:d>
                </m:oMath>
              </a14:m>
              <a:endParaRPr lang="en-NZ" sz="1400"/>
            </a:p>
          </xdr:txBody>
        </xdr:sp>
      </mc:Choice>
      <mc:Fallback xmlns="">
        <xdr:sp macro="" textlink="">
          <xdr:nvSpPr>
            <xdr:cNvPr id="3" name="TextBox 2">
              <a:extLst>
                <a:ext uri="{FF2B5EF4-FFF2-40B4-BE49-F238E27FC236}">
                  <a16:creationId xmlns:a16="http://schemas.microsoft.com/office/drawing/2014/main" id="{4EA7967E-D637-4EB8-B12B-FE86379DBEF1}"/>
                </a:ext>
              </a:extLst>
            </xdr:cNvPr>
            <xdr:cNvSpPr txBox="1"/>
          </xdr:nvSpPr>
          <xdr:spPr>
            <a:xfrm>
              <a:off x="726017" y="4429653"/>
              <a:ext cx="4362450" cy="797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NZ" sz="1400">
                  <a:latin typeface="Cambria Math" panose="02040503050406030204" pitchFamily="18" charset="0"/>
                  <a:ea typeface="Cambria Math" panose="02040503050406030204" pitchFamily="18" charset="0"/>
                </a:rPr>
                <a:t>Minimum</a:t>
              </a:r>
              <a:r>
                <a:rPr lang="en-NZ" sz="1400" i="0">
                  <a:latin typeface="Cambria Math" panose="02040503050406030204" pitchFamily="18" charset="0"/>
                </a:rPr>
                <a:t>{</a:t>
              </a:r>
              <a:r>
                <a:rPr lang="en-NZ" sz="1400" i="0">
                  <a:solidFill>
                    <a:schemeClr val="tx1"/>
                  </a:solidFill>
                  <a:effectLst/>
                  <a:latin typeface="Cambria Math" panose="02040503050406030204" pitchFamily="18" charset="0"/>
                  <a:ea typeface="+mn-ea"/>
                  <a:cs typeface="+mn-cs"/>
                </a:rPr>
                <a:t>█(𝜃</a:t>
              </a:r>
              <a:r>
                <a:rPr lang="en-NZ" sz="1400" b="0" i="0">
                  <a:solidFill>
                    <a:schemeClr val="tx1"/>
                  </a:solidFill>
                  <a:effectLst/>
                  <a:latin typeface="Cambria Math" panose="02040503050406030204" pitchFamily="18" charset="0"/>
                  <a:ea typeface="+mn-ea"/>
                  <a:cs typeface="+mn-cs"/>
                </a:rPr>
                <a:t>=90° −arctan⁡(𝑋/(𝐷_𝐴+𝐺𝑆))−arctan⁡((𝐺𝑆+𝐷_𝐵)/(𝐻_𝐵−𝑌))@</a:t>
              </a:r>
              <a:r>
                <a:rPr lang="en-NZ" sz="1400" i="0">
                  <a:solidFill>
                    <a:schemeClr val="tx1"/>
                  </a:solidFill>
                  <a:effectLst/>
                  <a:latin typeface="Cambria Math" panose="02040503050406030204" pitchFamily="18" charset="0"/>
                  <a:ea typeface="+mn-ea"/>
                  <a:cs typeface="+mn-cs"/>
                </a:rPr>
                <a:t>𝜃</a:t>
              </a:r>
              <a:r>
                <a:rPr lang="en-NZ" sz="1400" b="0" i="0">
                  <a:solidFill>
                    <a:schemeClr val="tx1"/>
                  </a:solidFill>
                  <a:effectLst/>
                  <a:latin typeface="Cambria Math" panose="02040503050406030204" pitchFamily="18" charset="0"/>
                  <a:ea typeface="+mn-ea"/>
                  <a:cs typeface="+mn-cs"/>
                </a:rPr>
                <a:t>=90° −arctan⁡(𝑋/(𝐷_𝐴+𝐺𝑆))−arctan⁡(𝐺𝑆/(0.5∗𝑊𝐻)) )┤</a:t>
              </a:r>
              <a:endParaRPr lang="en-NZ" sz="1400"/>
            </a:p>
          </xdr:txBody>
        </xdr:sp>
      </mc:Fallback>
    </mc:AlternateContent>
    <xdr:clientData/>
  </xdr:oneCellAnchor>
  <xdr:oneCellAnchor>
    <xdr:from>
      <xdr:col>8</xdr:col>
      <xdr:colOff>180446</xdr:colOff>
      <xdr:row>15</xdr:row>
      <xdr:rowOff>25928</xdr:rowOff>
    </xdr:from>
    <xdr:ext cx="3245119" cy="1054776"/>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2DBBA03B-B947-49A3-B78B-A411FCF7C2EA}"/>
                </a:ext>
              </a:extLst>
            </xdr:cNvPr>
            <xdr:cNvSpPr txBox="1"/>
          </xdr:nvSpPr>
          <xdr:spPr>
            <a:xfrm>
              <a:off x="5441421" y="2924703"/>
              <a:ext cx="3245119" cy="1054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m:rPr>
                        <m:nor/>
                      </m:rPr>
                      <a:rPr lang="en-NZ" sz="1400" i="0">
                        <a:solidFill>
                          <a:schemeClr val="tx1"/>
                        </a:solidFill>
                        <a:effectLst/>
                        <a:latin typeface="Cambria Math" panose="02040503050406030204" pitchFamily="18" charset="0"/>
                        <a:ea typeface="Cambria Math" panose="02040503050406030204" pitchFamily="18" charset="0"/>
                        <a:cs typeface="+mn-cs"/>
                      </a:rPr>
                      <m:t>Minimum</m:t>
                    </m:r>
                    <m:d>
                      <m:dPr>
                        <m:begChr m:val="{"/>
                        <m:endChr m:val=""/>
                        <m:ctrlPr>
                          <a:rPr lang="en-NZ" sz="1400" i="1">
                            <a:solidFill>
                              <a:schemeClr val="tx1"/>
                            </a:solidFill>
                            <a:effectLst/>
                            <a:latin typeface="Cambria Math" panose="02040503050406030204" pitchFamily="18" charset="0"/>
                            <a:ea typeface="+mn-ea"/>
                            <a:cs typeface="+mn-cs"/>
                          </a:rPr>
                        </m:ctrlPr>
                      </m:dPr>
                      <m:e>
                        <m:eqArr>
                          <m:eqArrPr>
                            <m:ctrlPr>
                              <a:rPr lang="en-NZ" sz="1400" i="1">
                                <a:solidFill>
                                  <a:schemeClr val="tx1"/>
                                </a:solidFill>
                                <a:effectLst/>
                                <a:latin typeface="Cambria Math" panose="02040503050406030204" pitchFamily="18" charset="0"/>
                                <a:ea typeface="+mn-ea"/>
                                <a:cs typeface="+mn-cs"/>
                              </a:rPr>
                            </m:ctrlPr>
                          </m:eqArrPr>
                          <m:e>
                            <m:r>
                              <a:rPr lang="en-NZ" sz="1400" i="1">
                                <a:solidFill>
                                  <a:schemeClr val="tx1"/>
                                </a:solidFill>
                                <a:effectLst/>
                                <a:latin typeface="Cambria Math" panose="02040503050406030204" pitchFamily="18" charset="0"/>
                                <a:ea typeface="+mn-ea"/>
                                <a:cs typeface="+mn-cs"/>
                              </a:rPr>
                              <m:t>𝜃</m:t>
                            </m:r>
                            <m:r>
                              <a:rPr lang="en-NZ" sz="1400" b="0" i="1">
                                <a:solidFill>
                                  <a:schemeClr val="tx1"/>
                                </a:solidFill>
                                <a:effectLst/>
                                <a:latin typeface="Cambria Math" panose="02040503050406030204" pitchFamily="18" charset="0"/>
                                <a:ea typeface="+mn-ea"/>
                                <a:cs typeface="+mn-cs"/>
                              </a:rPr>
                              <m:t>=90° −</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𝐺𝑆</m:t>
                                        </m:r>
                                        <m:r>
                                          <a:rPr lang="en-NZ" sz="1400" b="0" i="1">
                                            <a:solidFill>
                                              <a:schemeClr val="tx1"/>
                                            </a:solidFill>
                                            <a:effectLst/>
                                            <a:latin typeface="Cambria Math" panose="02040503050406030204" pitchFamily="18" charset="0"/>
                                            <a:ea typeface="+mn-ea"/>
                                            <a:cs typeface="+mn-cs"/>
                                          </a:rPr>
                                          <m:t>+</m:t>
                                        </m:r>
                                        <m:sSub>
                                          <m:sSubPr>
                                            <m:ctrlPr>
                                              <a:rPr lang="en-NZ" sz="1400" b="0" i="1">
                                                <a:solidFill>
                                                  <a:schemeClr val="tx1"/>
                                                </a:solidFill>
                                                <a:effectLst/>
                                                <a:latin typeface="Cambria Math" panose="02040503050406030204" pitchFamily="18" charset="0"/>
                                                <a:ea typeface="+mn-ea"/>
                                                <a:cs typeface="+mn-cs"/>
                                              </a:rPr>
                                            </m:ctrlPr>
                                          </m:sSubPr>
                                          <m:e>
                                            <m:r>
                                              <a:rPr lang="en-NZ" sz="1400" b="0" i="1">
                                                <a:solidFill>
                                                  <a:schemeClr val="tx1"/>
                                                </a:solidFill>
                                                <a:effectLst/>
                                                <a:latin typeface="Cambria Math" panose="02040503050406030204" pitchFamily="18" charset="0"/>
                                                <a:ea typeface="+mn-ea"/>
                                                <a:cs typeface="+mn-cs"/>
                                              </a:rPr>
                                              <m:t>𝐷</m:t>
                                            </m:r>
                                          </m:e>
                                          <m:sub>
                                            <m:r>
                                              <a:rPr lang="en-NZ" sz="1400" b="0" i="1">
                                                <a:solidFill>
                                                  <a:schemeClr val="tx1"/>
                                                </a:solidFill>
                                                <a:effectLst/>
                                                <a:latin typeface="Cambria Math" panose="02040503050406030204" pitchFamily="18" charset="0"/>
                                                <a:ea typeface="+mn-ea"/>
                                                <a:cs typeface="+mn-cs"/>
                                              </a:rPr>
                                              <m:t>𝐵</m:t>
                                            </m:r>
                                          </m:sub>
                                        </m:sSub>
                                      </m:num>
                                      <m:den>
                                        <m:sSub>
                                          <m:sSubPr>
                                            <m:ctrlPr>
                                              <a:rPr lang="en-NZ" sz="1400" b="0" i="1">
                                                <a:solidFill>
                                                  <a:schemeClr val="tx1"/>
                                                </a:solidFill>
                                                <a:effectLst/>
                                                <a:latin typeface="Cambria Math" panose="02040503050406030204" pitchFamily="18" charset="0"/>
                                                <a:ea typeface="+mn-ea"/>
                                                <a:cs typeface="+mn-cs"/>
                                              </a:rPr>
                                            </m:ctrlPr>
                                          </m:sSubPr>
                                          <m:e>
                                            <m:r>
                                              <a:rPr lang="en-NZ" sz="1400" b="0" i="1">
                                                <a:solidFill>
                                                  <a:schemeClr val="tx1"/>
                                                </a:solidFill>
                                                <a:effectLst/>
                                                <a:latin typeface="Cambria Math" panose="02040503050406030204" pitchFamily="18" charset="0"/>
                                                <a:ea typeface="+mn-ea"/>
                                                <a:cs typeface="+mn-cs"/>
                                              </a:rPr>
                                              <m:t>𝐻</m:t>
                                            </m:r>
                                          </m:e>
                                          <m:sub>
                                            <m:r>
                                              <a:rPr lang="en-NZ" sz="1400" b="0" i="1">
                                                <a:solidFill>
                                                  <a:schemeClr val="tx1"/>
                                                </a:solidFill>
                                                <a:effectLst/>
                                                <a:latin typeface="Cambria Math" panose="02040503050406030204" pitchFamily="18" charset="0"/>
                                                <a:ea typeface="+mn-ea"/>
                                                <a:cs typeface="+mn-cs"/>
                                              </a:rPr>
                                              <m:t>𝐵</m:t>
                                            </m:r>
                                          </m:sub>
                                        </m:sSub>
                                        <m:r>
                                          <a:rPr lang="en-NZ" sz="1400" b="0" i="1">
                                            <a:solidFill>
                                              <a:schemeClr val="tx1"/>
                                            </a:solidFill>
                                            <a:effectLst/>
                                            <a:latin typeface="Cambria Math" panose="02040503050406030204" pitchFamily="18" charset="0"/>
                                            <a:ea typeface="+mn-ea"/>
                                            <a:cs typeface="+mn-cs"/>
                                          </a:rPr>
                                          <m:t>−</m:t>
                                        </m:r>
                                        <m:r>
                                          <a:rPr lang="en-NZ" sz="1400" b="0" i="1">
                                            <a:solidFill>
                                              <a:schemeClr val="tx1"/>
                                            </a:solidFill>
                                            <a:effectLst/>
                                            <a:latin typeface="Cambria Math" panose="02040503050406030204" pitchFamily="18" charset="0"/>
                                            <a:ea typeface="+mn-ea"/>
                                            <a:cs typeface="+mn-cs"/>
                                          </a:rPr>
                                          <m:t>𝑌</m:t>
                                        </m:r>
                                      </m:den>
                                    </m:f>
                                  </m:e>
                                </m:d>
                              </m:e>
                            </m:func>
                          </m:e>
                          <m:e>
                            <m:r>
                              <a:rPr lang="en-NZ" sz="1400" i="1">
                                <a:solidFill>
                                  <a:schemeClr val="tx1"/>
                                </a:solidFill>
                                <a:effectLst/>
                                <a:latin typeface="Cambria Math" panose="02040503050406030204" pitchFamily="18" charset="0"/>
                                <a:ea typeface="+mn-ea"/>
                                <a:cs typeface="+mn-cs"/>
                              </a:rPr>
                              <m:t>𝜃</m:t>
                            </m:r>
                            <m:r>
                              <a:rPr lang="en-NZ" sz="1400" b="0" i="1">
                                <a:solidFill>
                                  <a:schemeClr val="tx1"/>
                                </a:solidFill>
                                <a:effectLst/>
                                <a:latin typeface="Cambria Math" panose="02040503050406030204" pitchFamily="18" charset="0"/>
                                <a:ea typeface="+mn-ea"/>
                                <a:cs typeface="+mn-cs"/>
                              </a:rPr>
                              <m:t>=90° −</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𝐺𝑆</m:t>
                                        </m:r>
                                      </m:num>
                                      <m:den>
                                        <m:r>
                                          <a:rPr lang="en-NZ" sz="1400" b="0" i="1">
                                            <a:solidFill>
                                              <a:schemeClr val="tx1"/>
                                            </a:solidFill>
                                            <a:effectLst/>
                                            <a:latin typeface="Cambria Math" panose="02040503050406030204" pitchFamily="18" charset="0"/>
                                            <a:ea typeface="+mn-ea"/>
                                            <a:cs typeface="+mn-cs"/>
                                          </a:rPr>
                                          <m:t>0.5∗</m:t>
                                        </m:r>
                                        <m:r>
                                          <a:rPr lang="en-NZ" sz="1400" b="0" i="1">
                                            <a:solidFill>
                                              <a:schemeClr val="tx1"/>
                                            </a:solidFill>
                                            <a:effectLst/>
                                            <a:latin typeface="Cambria Math" panose="02040503050406030204" pitchFamily="18" charset="0"/>
                                            <a:ea typeface="+mn-ea"/>
                                            <a:cs typeface="+mn-cs"/>
                                          </a:rPr>
                                          <m:t>𝑊𝐻</m:t>
                                        </m:r>
                                      </m:den>
                                    </m:f>
                                  </m:e>
                                </m:d>
                              </m:e>
                            </m:func>
                          </m:e>
                        </m:eqArr>
                      </m:e>
                    </m:d>
                  </m:oMath>
                </m:oMathPara>
              </a14:m>
              <a:endParaRPr lang="en-NZ" sz="1400"/>
            </a:p>
          </xdr:txBody>
        </xdr:sp>
      </mc:Choice>
      <mc:Fallback xmlns="">
        <xdr:sp macro="" textlink="">
          <xdr:nvSpPr>
            <xdr:cNvPr id="4" name="TextBox 3">
              <a:extLst>
                <a:ext uri="{FF2B5EF4-FFF2-40B4-BE49-F238E27FC236}">
                  <a16:creationId xmlns:a16="http://schemas.microsoft.com/office/drawing/2014/main" id="{2DBBA03B-B947-49A3-B78B-A411FCF7C2EA}"/>
                </a:ext>
              </a:extLst>
            </xdr:cNvPr>
            <xdr:cNvSpPr txBox="1"/>
          </xdr:nvSpPr>
          <xdr:spPr>
            <a:xfrm>
              <a:off x="5441421" y="2924703"/>
              <a:ext cx="3245119" cy="1054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NZ" sz="1400" i="0">
                  <a:solidFill>
                    <a:schemeClr val="tx1"/>
                  </a:solidFill>
                  <a:effectLst/>
                  <a:latin typeface="Cambria Math" panose="02040503050406030204" pitchFamily="18" charset="0"/>
                  <a:ea typeface="Cambria Math" panose="02040503050406030204" pitchFamily="18" charset="0"/>
                  <a:cs typeface="+mn-cs"/>
                </a:rPr>
                <a:t>"Minimum</a:t>
              </a:r>
              <a:r>
                <a:rPr lang="en-NZ" sz="1400" i="0">
                  <a:solidFill>
                    <a:schemeClr val="tx1"/>
                  </a:solidFill>
                  <a:effectLst/>
                  <a:latin typeface="Cambria Math" panose="02040503050406030204" pitchFamily="18" charset="0"/>
                  <a:ea typeface="+mn-ea"/>
                  <a:cs typeface="+mn-cs"/>
                </a:rPr>
                <a:t>" {█(𝜃</a:t>
              </a:r>
              <a:r>
                <a:rPr lang="en-NZ" sz="1400" b="0" i="0">
                  <a:solidFill>
                    <a:schemeClr val="tx1"/>
                  </a:solidFill>
                  <a:effectLst/>
                  <a:latin typeface="Cambria Math" panose="02040503050406030204" pitchFamily="18" charset="0"/>
                  <a:ea typeface="+mn-ea"/>
                  <a:cs typeface="+mn-cs"/>
                </a:rPr>
                <a:t>=90° −arctan⁡((𝐺𝑆+𝐷_𝐵)/(𝐻_𝐵−𝑌))@</a:t>
              </a:r>
              <a:r>
                <a:rPr lang="en-NZ" sz="1400" i="0">
                  <a:solidFill>
                    <a:schemeClr val="tx1"/>
                  </a:solidFill>
                  <a:effectLst/>
                  <a:latin typeface="Cambria Math" panose="02040503050406030204" pitchFamily="18" charset="0"/>
                  <a:ea typeface="+mn-ea"/>
                  <a:cs typeface="+mn-cs"/>
                </a:rPr>
                <a:t>𝜃</a:t>
              </a:r>
              <a:r>
                <a:rPr lang="en-NZ" sz="1400" b="0" i="0">
                  <a:solidFill>
                    <a:schemeClr val="tx1"/>
                  </a:solidFill>
                  <a:effectLst/>
                  <a:latin typeface="Cambria Math" panose="02040503050406030204" pitchFamily="18" charset="0"/>
                  <a:ea typeface="+mn-ea"/>
                  <a:cs typeface="+mn-cs"/>
                </a:rPr>
                <a:t>=90° −arctan⁡(𝐺𝑆/(0.5∗𝑊𝐻)) )┤</a:t>
              </a:r>
              <a:endParaRPr lang="en-NZ" sz="1400"/>
            </a:p>
          </xdr:txBody>
        </xdr:sp>
      </mc:Fallback>
    </mc:AlternateContent>
    <xdr:clientData/>
  </xdr:oneCellAnchor>
  <xdr:oneCellAnchor>
    <xdr:from>
      <xdr:col>8</xdr:col>
      <xdr:colOff>562505</xdr:colOff>
      <xdr:row>23</xdr:row>
      <xdr:rowOff>210079</xdr:rowOff>
    </xdr:from>
    <xdr:ext cx="2347950" cy="484043"/>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B9D97764-23F3-4CEB-9446-3A34597E9B49}"/>
                </a:ext>
              </a:extLst>
            </xdr:cNvPr>
            <xdr:cNvSpPr txBox="1"/>
          </xdr:nvSpPr>
          <xdr:spPr>
            <a:xfrm>
              <a:off x="5817130" y="4524904"/>
              <a:ext cx="2347950" cy="4840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NZ" sz="1400" i="1">
                        <a:solidFill>
                          <a:schemeClr val="tx1"/>
                        </a:solidFill>
                        <a:effectLst/>
                        <a:latin typeface="Cambria Math" panose="02040503050406030204" pitchFamily="18" charset="0"/>
                        <a:ea typeface="+mn-ea"/>
                        <a:cs typeface="+mn-cs"/>
                      </a:rPr>
                      <m:t>𝜃</m:t>
                    </m:r>
                    <m:r>
                      <a:rPr lang="en-NZ" sz="1400" b="0" i="1">
                        <a:solidFill>
                          <a:schemeClr val="tx1"/>
                        </a:solidFill>
                        <a:effectLst/>
                        <a:latin typeface="Cambria Math" panose="02040503050406030204" pitchFamily="18" charset="0"/>
                        <a:ea typeface="+mn-ea"/>
                        <a:cs typeface="+mn-cs"/>
                      </a:rPr>
                      <m:t>=90° −</m:t>
                    </m:r>
                    <m:func>
                      <m:funcPr>
                        <m:ctrlPr>
                          <a:rPr lang="en-NZ" sz="1400" b="0" i="0">
                            <a:solidFill>
                              <a:schemeClr val="tx1"/>
                            </a:solidFill>
                            <a:effectLst/>
                            <a:latin typeface="Cambria Math" panose="02040503050406030204" pitchFamily="18" charset="0"/>
                            <a:ea typeface="+mn-ea"/>
                            <a:cs typeface="+mn-cs"/>
                          </a:rPr>
                        </m:ctrlPr>
                      </m:funcPr>
                      <m:fName>
                        <m:r>
                          <m:rPr>
                            <m:sty m:val="p"/>
                          </m:rPr>
                          <a:rPr lang="en-NZ" sz="1400" b="0" i="0">
                            <a:solidFill>
                              <a:schemeClr val="tx1"/>
                            </a:solidFill>
                            <a:effectLst/>
                            <a:latin typeface="Cambria Math" panose="02040503050406030204" pitchFamily="18" charset="0"/>
                            <a:ea typeface="+mn-ea"/>
                            <a:cs typeface="+mn-cs"/>
                          </a:rPr>
                          <m:t>arctan</m:t>
                        </m:r>
                      </m:fName>
                      <m:e>
                        <m:d>
                          <m:dPr>
                            <m:ctrlPr>
                              <a:rPr lang="en-NZ" sz="1400" b="0" i="1">
                                <a:solidFill>
                                  <a:schemeClr val="tx1"/>
                                </a:solidFill>
                                <a:effectLst/>
                                <a:latin typeface="Cambria Math" panose="02040503050406030204" pitchFamily="18" charset="0"/>
                                <a:ea typeface="+mn-ea"/>
                                <a:cs typeface="+mn-cs"/>
                              </a:rPr>
                            </m:ctrlPr>
                          </m:dPr>
                          <m:e>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𝐺𝑆</m:t>
                                </m:r>
                              </m:num>
                              <m:den>
                                <m:r>
                                  <a:rPr lang="en-NZ" sz="1400" b="0" i="1">
                                    <a:solidFill>
                                      <a:schemeClr val="tx1"/>
                                    </a:solidFill>
                                    <a:effectLst/>
                                    <a:latin typeface="Cambria Math" panose="02040503050406030204" pitchFamily="18" charset="0"/>
                                    <a:ea typeface="+mn-ea"/>
                                    <a:cs typeface="+mn-cs"/>
                                  </a:rPr>
                                  <m:t>0.5∗</m:t>
                                </m:r>
                                <m:r>
                                  <a:rPr lang="en-NZ" sz="1400" b="0" i="1">
                                    <a:solidFill>
                                      <a:schemeClr val="tx1"/>
                                    </a:solidFill>
                                    <a:effectLst/>
                                    <a:latin typeface="Cambria Math" panose="02040503050406030204" pitchFamily="18" charset="0"/>
                                    <a:ea typeface="+mn-ea"/>
                                    <a:cs typeface="+mn-cs"/>
                                  </a:rPr>
                                  <m:t>𝑊𝐻</m:t>
                                </m:r>
                              </m:den>
                            </m:f>
                          </m:e>
                        </m:d>
                      </m:e>
                    </m:func>
                  </m:oMath>
                </m:oMathPara>
              </a14:m>
              <a:endParaRPr lang="en-NZ" sz="1400"/>
            </a:p>
          </xdr:txBody>
        </xdr:sp>
      </mc:Choice>
      <mc:Fallback xmlns="">
        <xdr:sp macro="" textlink="">
          <xdr:nvSpPr>
            <xdr:cNvPr id="5" name="TextBox 4">
              <a:extLst>
                <a:ext uri="{FF2B5EF4-FFF2-40B4-BE49-F238E27FC236}">
                  <a16:creationId xmlns:a16="http://schemas.microsoft.com/office/drawing/2014/main" id="{B9D97764-23F3-4CEB-9446-3A34597E9B49}"/>
                </a:ext>
              </a:extLst>
            </xdr:cNvPr>
            <xdr:cNvSpPr txBox="1"/>
          </xdr:nvSpPr>
          <xdr:spPr>
            <a:xfrm>
              <a:off x="5817130" y="4524904"/>
              <a:ext cx="2347950" cy="4840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NZ" sz="1400" i="0">
                  <a:solidFill>
                    <a:schemeClr val="tx1"/>
                  </a:solidFill>
                  <a:effectLst/>
                  <a:latin typeface="Cambria Math" panose="02040503050406030204" pitchFamily="18" charset="0"/>
                  <a:ea typeface="+mn-ea"/>
                  <a:cs typeface="+mn-cs"/>
                </a:rPr>
                <a:t>𝜃</a:t>
              </a:r>
              <a:r>
                <a:rPr lang="en-NZ" sz="1400" b="0" i="0">
                  <a:solidFill>
                    <a:schemeClr val="tx1"/>
                  </a:solidFill>
                  <a:effectLst/>
                  <a:latin typeface="Cambria Math" panose="02040503050406030204" pitchFamily="18" charset="0"/>
                  <a:ea typeface="+mn-ea"/>
                  <a:cs typeface="+mn-cs"/>
                </a:rPr>
                <a:t>=90° −arctan⁡(𝐺𝑆/(0.5∗𝑊𝐻))</a:t>
              </a:r>
              <a:endParaRPr lang="en-NZ" sz="1400"/>
            </a:p>
          </xdr:txBody>
        </xdr:sp>
      </mc:Fallback>
    </mc:AlternateContent>
    <xdr:clientData/>
  </xdr:oneCellAnchor>
  <xdr:oneCellAnchor>
    <xdr:from>
      <xdr:col>15</xdr:col>
      <xdr:colOff>274108</xdr:colOff>
      <xdr:row>15</xdr:row>
      <xdr:rowOff>31220</xdr:rowOff>
    </xdr:from>
    <xdr:ext cx="2694957" cy="664284"/>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61037287-7F1D-45D4-A524-B111D52BCEBE}"/>
                </a:ext>
              </a:extLst>
            </xdr:cNvPr>
            <xdr:cNvSpPr txBox="1"/>
          </xdr:nvSpPr>
          <xdr:spPr>
            <a:xfrm>
              <a:off x="10132483" y="2879195"/>
              <a:ext cx="2694957" cy="6642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
                    <m:r>
                      <a:rPr lang="en-NZ" sz="1600" b="0" i="1">
                        <a:solidFill>
                          <a:schemeClr val="tx1"/>
                        </a:solidFill>
                        <a:effectLst/>
                        <a:latin typeface="Cambria Math" panose="02040503050406030204" pitchFamily="18" charset="0"/>
                        <a:ea typeface="+mn-ea"/>
                        <a:cs typeface="+mn-cs"/>
                      </a:rPr>
                      <m:t>𝑊𝑊𝑅</m:t>
                    </m:r>
                    <m:r>
                      <a:rPr lang="en-NZ" sz="1600" b="0" i="1">
                        <a:solidFill>
                          <a:schemeClr val="tx1"/>
                        </a:solidFill>
                        <a:effectLst/>
                        <a:latin typeface="Cambria Math" panose="02040503050406030204" pitchFamily="18" charset="0"/>
                        <a:ea typeface="+mn-ea"/>
                        <a:cs typeface="+mn-cs"/>
                      </a:rPr>
                      <m:t>=</m:t>
                    </m:r>
                    <m:f>
                      <m:fPr>
                        <m:ctrlPr>
                          <a:rPr lang="en-NZ" sz="1600" b="0" i="1">
                            <a:solidFill>
                              <a:schemeClr val="tx1"/>
                            </a:solidFill>
                            <a:effectLst/>
                            <a:latin typeface="Cambria Math" panose="02040503050406030204" pitchFamily="18" charset="0"/>
                            <a:ea typeface="+mn-ea"/>
                            <a:cs typeface="+mn-cs"/>
                          </a:rPr>
                        </m:ctrlPr>
                      </m:fPr>
                      <m:num>
                        <m:r>
                          <a:rPr lang="en-NZ" sz="1600" b="0" i="1">
                            <a:solidFill>
                              <a:schemeClr val="tx1"/>
                            </a:solidFill>
                            <a:effectLst/>
                            <a:latin typeface="Cambria Math" panose="02040503050406030204" pitchFamily="18" charset="0"/>
                            <a:ea typeface="+mn-ea"/>
                            <a:cs typeface="+mn-cs"/>
                          </a:rPr>
                          <m:t>0.088 ×</m:t>
                        </m:r>
                        <m:r>
                          <a:rPr lang="en-NZ" sz="1600" b="0" i="1">
                            <a:solidFill>
                              <a:schemeClr val="tx1"/>
                            </a:solidFill>
                            <a:effectLst/>
                            <a:latin typeface="Cambria Math" panose="02040503050406030204" pitchFamily="18" charset="0"/>
                            <a:ea typeface="+mn-ea"/>
                            <a:cs typeface="+mn-cs"/>
                          </a:rPr>
                          <m:t>𝐷𝐹</m:t>
                        </m:r>
                      </m:num>
                      <m:den>
                        <m:r>
                          <a:rPr lang="en-NZ" sz="1600" b="0" i="1">
                            <a:solidFill>
                              <a:schemeClr val="tx1"/>
                            </a:solidFill>
                            <a:effectLst/>
                            <a:latin typeface="Cambria Math" panose="02040503050406030204" pitchFamily="18" charset="0"/>
                            <a:ea typeface="+mn-ea"/>
                            <a:cs typeface="+mn-cs"/>
                          </a:rPr>
                          <m:t>𝐺𝑇</m:t>
                        </m:r>
                      </m:den>
                    </m:f>
                    <m:r>
                      <a:rPr lang="en-NZ" sz="1600" b="0" i="1">
                        <a:solidFill>
                          <a:schemeClr val="tx1"/>
                        </a:solidFill>
                        <a:effectLst/>
                        <a:latin typeface="Cambria Math" panose="02040503050406030204" pitchFamily="18" charset="0"/>
                        <a:ea typeface="+mn-ea"/>
                        <a:cs typeface="+mn-cs"/>
                      </a:rPr>
                      <m:t>×</m:t>
                    </m:r>
                    <m:f>
                      <m:fPr>
                        <m:ctrlPr>
                          <a:rPr lang="en-NZ" sz="1600" b="0" i="1">
                            <a:solidFill>
                              <a:schemeClr val="tx1"/>
                            </a:solidFill>
                            <a:effectLst/>
                            <a:latin typeface="Cambria Math" panose="02040503050406030204" pitchFamily="18" charset="0"/>
                            <a:ea typeface="+mn-ea"/>
                            <a:cs typeface="+mn-cs"/>
                          </a:rPr>
                        </m:ctrlPr>
                      </m:fPr>
                      <m:num>
                        <m:sSup>
                          <m:sSupPr>
                            <m:ctrlPr>
                              <a:rPr lang="en-NZ" sz="1600" b="0" i="1">
                                <a:solidFill>
                                  <a:schemeClr val="tx1"/>
                                </a:solidFill>
                                <a:effectLst/>
                                <a:latin typeface="Cambria Math" panose="02040503050406030204" pitchFamily="18" charset="0"/>
                                <a:ea typeface="+mn-ea"/>
                                <a:cs typeface="+mn-cs"/>
                              </a:rPr>
                            </m:ctrlPr>
                          </m:sSupPr>
                          <m:e>
                            <m:r>
                              <a:rPr lang="en-NZ" sz="1600" b="0" i="1">
                                <a:solidFill>
                                  <a:schemeClr val="tx1"/>
                                </a:solidFill>
                                <a:effectLst/>
                                <a:latin typeface="Cambria Math" panose="02040503050406030204" pitchFamily="18" charset="0"/>
                                <a:ea typeface="+mn-ea"/>
                                <a:cs typeface="+mn-cs"/>
                              </a:rPr>
                              <m:t>90</m:t>
                            </m:r>
                          </m:e>
                          <m:sup>
                            <m:r>
                              <a:rPr lang="en-NZ" sz="1600" b="0" i="1">
                                <a:solidFill>
                                  <a:schemeClr val="tx1"/>
                                </a:solidFill>
                                <a:effectLst/>
                                <a:latin typeface="Cambria Math" panose="02040503050406030204" pitchFamily="18" charset="0"/>
                                <a:ea typeface="+mn-ea"/>
                                <a:cs typeface="+mn-cs"/>
                              </a:rPr>
                              <m:t>°</m:t>
                            </m:r>
                          </m:sup>
                        </m:sSup>
                      </m:num>
                      <m:den>
                        <m:r>
                          <a:rPr lang="en-NZ" sz="1600" b="0" i="1">
                            <a:solidFill>
                              <a:schemeClr val="tx1"/>
                            </a:solidFill>
                            <a:effectLst/>
                            <a:latin typeface="Cambria Math" panose="02040503050406030204" pitchFamily="18" charset="0"/>
                            <a:ea typeface="+mn-ea"/>
                            <a:cs typeface="+mn-cs"/>
                          </a:rPr>
                          <m:t>𝜃</m:t>
                        </m:r>
                      </m:den>
                    </m:f>
                  </m:oMath>
                </m:oMathPara>
              </a14:m>
              <a:endParaRPr lang="en-NZ" sz="1600">
                <a:effectLst/>
              </a:endParaRPr>
            </a:p>
            <a:p>
              <a:endParaRPr lang="en-NZ" sz="1100"/>
            </a:p>
          </xdr:txBody>
        </xdr:sp>
      </mc:Choice>
      <mc:Fallback xmlns="">
        <xdr:sp macro="" textlink="">
          <xdr:nvSpPr>
            <xdr:cNvPr id="6" name="TextBox 5">
              <a:extLst>
                <a:ext uri="{FF2B5EF4-FFF2-40B4-BE49-F238E27FC236}">
                  <a16:creationId xmlns:a16="http://schemas.microsoft.com/office/drawing/2014/main" id="{61037287-7F1D-45D4-A524-B111D52BCEBE}"/>
                </a:ext>
              </a:extLst>
            </xdr:cNvPr>
            <xdr:cNvSpPr txBox="1"/>
          </xdr:nvSpPr>
          <xdr:spPr>
            <a:xfrm>
              <a:off x="10132483" y="2879195"/>
              <a:ext cx="2694957" cy="6642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NZ" sz="1600" b="0" i="0">
                  <a:solidFill>
                    <a:schemeClr val="tx1"/>
                  </a:solidFill>
                  <a:effectLst/>
                  <a:latin typeface="Cambria Math" panose="02040503050406030204" pitchFamily="18" charset="0"/>
                  <a:ea typeface="+mn-ea"/>
                  <a:cs typeface="+mn-cs"/>
                </a:rPr>
                <a:t>𝑊𝑊𝑅=(0.088 ×𝐷𝐹)/𝐺𝑇×90^°/𝜃</a:t>
              </a:r>
              <a:endParaRPr lang="en-NZ" sz="1600">
                <a:effectLst/>
              </a:endParaRPr>
            </a:p>
            <a:p>
              <a:endParaRPr lang="en-NZ" sz="1100"/>
            </a:p>
          </xdr:txBody>
        </xdr:sp>
      </mc:Fallback>
    </mc:AlternateContent>
    <xdr:clientData/>
  </xdr:oneCellAnchor>
  <xdr:oneCellAnchor>
    <xdr:from>
      <xdr:col>1</xdr:col>
      <xdr:colOff>370415</xdr:colOff>
      <xdr:row>31</xdr:row>
      <xdr:rowOff>137583</xdr:rowOff>
    </xdr:from>
    <xdr:ext cx="6840346" cy="1041834"/>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99683C3D-9BEE-4EC8-912B-AC9A73376830}"/>
                </a:ext>
              </a:extLst>
            </xdr:cNvPr>
            <xdr:cNvSpPr txBox="1"/>
          </xdr:nvSpPr>
          <xdr:spPr>
            <a:xfrm>
              <a:off x="1030815" y="5931958"/>
              <a:ext cx="6840346" cy="1041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NZ" sz="1400" i="0">
                  <a:latin typeface="Cambria Math" panose="02040503050406030204" pitchFamily="18" charset="0"/>
                  <a:ea typeface="Cambria Math" panose="02040503050406030204" pitchFamily="18" charset="0"/>
                  <a:cs typeface="Arial" panose="020B0604020202020204" pitchFamily="34" charset="0"/>
                </a:rPr>
                <a:t>Depth</a:t>
              </a:r>
              <a:r>
                <a:rPr lang="en-NZ" sz="1400" i="0" baseline="0">
                  <a:latin typeface="Cambria Math" panose="02040503050406030204" pitchFamily="18" charset="0"/>
                  <a:ea typeface="Cambria Math" panose="02040503050406030204" pitchFamily="18" charset="0"/>
                  <a:cs typeface="Arial" panose="020B0604020202020204" pitchFamily="34" charset="0"/>
                </a:rPr>
                <a:t> of daylight area &lt; minimum  </a:t>
              </a:r>
              <a14:m>
                <m:oMath xmlns:m="http://schemas.openxmlformats.org/officeDocument/2006/math">
                  <m:d>
                    <m:dPr>
                      <m:begChr m:val="{"/>
                      <m:endChr m:val=""/>
                      <m:ctrlPr>
                        <a:rPr lang="en-NZ" sz="1400" i="1">
                          <a:latin typeface="Cambria Math" panose="02040503050406030204" pitchFamily="18" charset="0"/>
                        </a:rPr>
                      </m:ctrlPr>
                    </m:dPr>
                    <m:e>
                      <m:eqArr>
                        <m:eqArrPr>
                          <m:ctrlPr>
                            <a:rPr lang="en-NZ" sz="1400" i="1">
                              <a:latin typeface="Cambria Math" panose="02040503050406030204" pitchFamily="18" charset="0"/>
                            </a:rPr>
                          </m:ctrlPr>
                        </m:eqArrPr>
                        <m:e>
                          <m:f>
                            <m:fPr>
                              <m:ctrlPr>
                                <a:rPr lang="en-NZ" sz="1400" b="0" i="1">
                                  <a:latin typeface="Cambria Math" panose="02040503050406030204" pitchFamily="18" charset="0"/>
                                </a:rPr>
                              </m:ctrlPr>
                            </m:fPr>
                            <m:num>
                              <m:r>
                                <a:rPr lang="en-NZ" sz="1400" b="0" i="1">
                                  <a:latin typeface="Cambria Math" panose="02040503050406030204" pitchFamily="18" charset="0"/>
                                </a:rPr>
                                <m:t>2</m:t>
                              </m:r>
                            </m:num>
                            <m:den>
                              <m:r>
                                <a:rPr lang="en-NZ" sz="1400" b="0" i="1">
                                  <a:latin typeface="Cambria Math" panose="02040503050406030204" pitchFamily="18" charset="0"/>
                                </a:rPr>
                                <m:t>1−</m:t>
                              </m:r>
                              <m:r>
                                <a:rPr lang="en-NZ" sz="1400" b="0" i="1">
                                  <a:latin typeface="Cambria Math" panose="02040503050406030204" pitchFamily="18" charset="0"/>
                                </a:rPr>
                                <m:t>𝑀𝑆𝑅</m:t>
                              </m:r>
                            </m:den>
                          </m:f>
                          <m:r>
                            <a:rPr lang="en-NZ" sz="1400" b="0" i="1">
                              <a:latin typeface="Cambria Math" panose="02040503050406030204" pitchFamily="18" charset="0"/>
                            </a:rPr>
                            <m:t>/</m:t>
                          </m:r>
                          <m:d>
                            <m:dPr>
                              <m:endChr m:val=""/>
                              <m:ctrlPr>
                                <a:rPr lang="en-NZ" sz="1400" b="0" i="1">
                                  <a:latin typeface="Cambria Math" panose="02040503050406030204" pitchFamily="18" charset="0"/>
                                </a:rPr>
                              </m:ctrlPr>
                            </m:dPr>
                            <m:e>
                              <m:f>
                                <m:fPr>
                                  <m:ctrlPr>
                                    <a:rPr lang="en-NZ" sz="1400" b="0" i="1">
                                      <a:latin typeface="Cambria Math" panose="02040503050406030204" pitchFamily="18" charset="0"/>
                                    </a:rPr>
                                  </m:ctrlPr>
                                </m:fPr>
                                <m:num>
                                  <m:r>
                                    <a:rPr lang="en-NZ" sz="1400" b="0" i="1">
                                      <a:latin typeface="Cambria Math" panose="02040503050406030204" pitchFamily="18" charset="0"/>
                                    </a:rPr>
                                    <m:t>1</m:t>
                                  </m:r>
                                </m:num>
                                <m:den>
                                  <m:r>
                                    <a:rPr lang="en-NZ" sz="1400" b="0" i="1">
                                      <a:latin typeface="Cambria Math" panose="02040503050406030204" pitchFamily="18" charset="0"/>
                                    </a:rPr>
                                    <m:t>𝑆𝑊</m:t>
                                  </m:r>
                                </m:den>
                              </m:f>
                              <m:r>
                                <a:rPr lang="en-NZ" sz="1400" b="0" i="1">
                                  <a:latin typeface="Cambria Math" panose="02040503050406030204" pitchFamily="18" charset="0"/>
                                </a:rPr>
                                <m:t>+</m:t>
                              </m:r>
                              <m:d>
                                <m:dPr>
                                  <m:begChr m:val=""/>
                                  <m:ctrlPr>
                                    <a:rPr lang="en-NZ" sz="1400" b="0" i="1">
                                      <a:latin typeface="Cambria Math" panose="02040503050406030204" pitchFamily="18" charset="0"/>
                                    </a:rPr>
                                  </m:ctrlPr>
                                </m:dPr>
                                <m:e>
                                  <m:f>
                                    <m:fPr>
                                      <m:ctrlPr>
                                        <a:rPr lang="en-NZ" sz="1400" b="0" i="1">
                                          <a:latin typeface="Cambria Math" panose="02040503050406030204" pitchFamily="18" charset="0"/>
                                        </a:rPr>
                                      </m:ctrlPr>
                                    </m:fPr>
                                    <m:num>
                                      <m:r>
                                        <a:rPr lang="en-NZ" sz="1400" b="0" i="1">
                                          <a:latin typeface="Cambria Math" panose="02040503050406030204" pitchFamily="18" charset="0"/>
                                        </a:rPr>
                                        <m:t>1</m:t>
                                      </m:r>
                                    </m:num>
                                    <m:den>
                                      <m:r>
                                        <a:rPr lang="en-NZ" sz="1400" b="0" i="1">
                                          <a:latin typeface="Cambria Math" panose="02040503050406030204" pitchFamily="18" charset="0"/>
                                        </a:rPr>
                                        <m:t>𝑊𝐻𝐻</m:t>
                                      </m:r>
                                    </m:den>
                                  </m:f>
                                </m:e>
                              </m:d>
                            </m:e>
                          </m:d>
                        </m:e>
                        <m:e>
                          <m:d>
                            <m:dPr>
                              <m:ctrlPr>
                                <a:rPr lang="en-NZ" sz="1400" b="0" i="1">
                                  <a:latin typeface="Cambria Math" panose="02040503050406030204" pitchFamily="18" charset="0"/>
                                </a:rPr>
                              </m:ctrlPr>
                            </m:dPr>
                            <m:e>
                              <m:r>
                                <a:rPr lang="en-NZ" sz="1400" b="0" i="1">
                                  <a:latin typeface="Cambria Math" panose="02040503050406030204" pitchFamily="18" charset="0"/>
                                </a:rPr>
                                <m:t>𝑊𝐻𝐻</m:t>
                              </m:r>
                              <m:r>
                                <a:rPr lang="en-NZ" sz="1400" b="0" i="1">
                                  <a:latin typeface="Cambria Math" panose="02040503050406030204" pitchFamily="18" charset="0"/>
                                </a:rPr>
                                <m:t>−</m:t>
                              </m:r>
                              <m:r>
                                <a:rPr lang="en-NZ" sz="1400" b="0" i="1">
                                  <a:latin typeface="Cambria Math" panose="02040503050406030204" pitchFamily="18" charset="0"/>
                                </a:rPr>
                                <m:t>𝑊𝑃𝐻</m:t>
                              </m:r>
                            </m:e>
                          </m:d>
                          <m:r>
                            <a:rPr lang="en-NZ" sz="1400" i="1">
                              <a:latin typeface="Cambria Math" panose="02040503050406030204" pitchFamily="18" charset="0"/>
                              <a:ea typeface="Cambria Math" panose="02040503050406030204" pitchFamily="18" charset="0"/>
                            </a:rPr>
                            <m:t>×</m:t>
                          </m:r>
                          <m:r>
                            <m:rPr>
                              <m:sty m:val="p"/>
                            </m:rPr>
                            <a:rPr lang="en-NZ" sz="1400" b="0" i="0">
                              <a:latin typeface="Cambria Math" panose="02040503050406030204" pitchFamily="18" charset="0"/>
                              <a:ea typeface="Cambria Math" panose="02040503050406030204" pitchFamily="18" charset="0"/>
                            </a:rPr>
                            <m:t>tan</m:t>
                          </m:r>
                          <m:r>
                            <a:rPr lang="en-NZ" sz="1400" b="0" i="1">
                              <a:latin typeface="Cambria Math" panose="02040503050406030204" pitchFamily="18" charset="0"/>
                              <a:ea typeface="Cambria Math" panose="02040503050406030204" pitchFamily="18" charset="0"/>
                            </a:rPr>
                            <m:t>⁡(</m:t>
                          </m:r>
                          <m:r>
                            <a:rPr lang="en-NZ" sz="1400" b="0" i="1">
                              <a:latin typeface="Cambria Math" panose="02040503050406030204" pitchFamily="18" charset="0"/>
                              <a:ea typeface="Cambria Math" panose="02040503050406030204" pitchFamily="18" charset="0"/>
                            </a:rPr>
                            <m:t>𝜃</m:t>
                          </m:r>
                          <m:r>
                            <a:rPr lang="en-NZ" sz="1400" b="0" i="1">
                              <a:latin typeface="Cambria Math" panose="02040503050406030204" pitchFamily="18" charset="0"/>
                              <a:ea typeface="Cambria Math" panose="02040503050406030204" pitchFamily="18" charset="0"/>
                            </a:rPr>
                            <m:t>)</m:t>
                          </m:r>
                        </m:e>
                        <m:e>
                          <m:r>
                            <a:rPr lang="en-NZ" sz="1400" b="0" i="1">
                              <a:solidFill>
                                <a:schemeClr val="tx1"/>
                              </a:solidFill>
                              <a:effectLst/>
                              <a:latin typeface="Cambria Math" panose="02040503050406030204" pitchFamily="18" charset="0"/>
                              <a:ea typeface="+mn-ea"/>
                              <a:cs typeface="+mn-cs"/>
                            </a:rPr>
                            <m:t>2.5×</m:t>
                          </m:r>
                          <m:r>
                            <a:rPr lang="en-NZ" sz="1400" b="0" i="1">
                              <a:solidFill>
                                <a:schemeClr val="tx1"/>
                              </a:solidFill>
                              <a:effectLst/>
                              <a:latin typeface="Cambria Math" panose="02040503050406030204" pitchFamily="18" charset="0"/>
                              <a:ea typeface="+mn-ea"/>
                              <a:cs typeface="+mn-cs"/>
                            </a:rPr>
                            <m:t>𝑊𝐻𝐻</m:t>
                          </m:r>
                          <m:r>
                            <a:rPr lang="en-NZ" sz="1400" b="0" i="1">
                              <a:solidFill>
                                <a:schemeClr val="tx1"/>
                              </a:solidFill>
                              <a:effectLst/>
                              <a:latin typeface="Cambria Math" panose="02040503050406030204" pitchFamily="18" charset="0"/>
                              <a:ea typeface="+mn-ea"/>
                              <a:cs typeface="+mn-cs"/>
                            </a:rPr>
                            <m:t> (</m:t>
                          </m:r>
                          <m:r>
                            <a:rPr lang="en-NZ" sz="1400" b="0" i="1">
                              <a:solidFill>
                                <a:schemeClr val="tx1"/>
                              </a:solidFill>
                              <a:effectLst/>
                              <a:latin typeface="Cambria Math" panose="02040503050406030204" pitchFamily="18" charset="0"/>
                              <a:ea typeface="+mn-ea"/>
                              <a:cs typeface="+mn-cs"/>
                            </a:rPr>
                            <m:t>𝑛𝑜</m:t>
                          </m:r>
                          <m:r>
                            <a:rPr lang="en-NZ" sz="1400" b="0" i="1">
                              <a:solidFill>
                                <a:schemeClr val="tx1"/>
                              </a:solidFill>
                              <a:effectLst/>
                              <a:latin typeface="Cambria Math" panose="02040503050406030204" pitchFamily="18" charset="0"/>
                              <a:ea typeface="+mn-ea"/>
                              <a:cs typeface="+mn-cs"/>
                            </a:rPr>
                            <m:t> </m:t>
                          </m:r>
                          <m:r>
                            <a:rPr lang="en-NZ" sz="1400" b="0" i="1">
                              <a:solidFill>
                                <a:schemeClr val="tx1"/>
                              </a:solidFill>
                              <a:effectLst/>
                              <a:latin typeface="Cambria Math" panose="02040503050406030204" pitchFamily="18" charset="0"/>
                              <a:ea typeface="+mn-ea"/>
                              <a:cs typeface="+mn-cs"/>
                            </a:rPr>
                            <m:t>𝑠ℎ𝑎𝑑𝑖𝑛𝑔</m:t>
                          </m:r>
                          <m:r>
                            <a:rPr lang="en-NZ" sz="1400" b="0" i="1">
                              <a:solidFill>
                                <a:schemeClr val="tx1"/>
                              </a:solidFill>
                              <a:effectLst/>
                              <a:latin typeface="Cambria Math" panose="02040503050406030204" pitchFamily="18" charset="0"/>
                              <a:ea typeface="+mn-ea"/>
                              <a:cs typeface="+mn-cs"/>
                            </a:rPr>
                            <m:t> </m:t>
                          </m:r>
                          <m:r>
                            <a:rPr lang="en-NZ" sz="1400" b="0" i="1">
                              <a:solidFill>
                                <a:schemeClr val="tx1"/>
                              </a:solidFill>
                              <a:effectLst/>
                              <a:latin typeface="Cambria Math" panose="02040503050406030204" pitchFamily="18" charset="0"/>
                              <a:ea typeface="+mn-ea"/>
                              <a:cs typeface="+mn-cs"/>
                            </a:rPr>
                            <m:t>𝑑𝑒𝑣𝑖𝑐𝑒</m:t>
                          </m:r>
                          <m:r>
                            <a:rPr lang="en-NZ" sz="1400" b="0" i="1">
                              <a:solidFill>
                                <a:schemeClr val="tx1"/>
                              </a:solidFill>
                              <a:effectLst/>
                              <a:latin typeface="Cambria Math" panose="02040503050406030204" pitchFamily="18" charset="0"/>
                              <a:ea typeface="+mn-ea"/>
                              <a:cs typeface="+mn-cs"/>
                            </a:rPr>
                            <m:t> </m:t>
                          </m:r>
                          <m:r>
                            <a:rPr lang="en-NZ" sz="1400" b="0" i="1">
                              <a:solidFill>
                                <a:schemeClr val="tx1"/>
                              </a:solidFill>
                              <a:effectLst/>
                              <a:latin typeface="Cambria Math" panose="02040503050406030204" pitchFamily="18" charset="0"/>
                              <a:ea typeface="+mn-ea"/>
                              <a:cs typeface="+mn-cs"/>
                            </a:rPr>
                            <m:t>𝑟𝑒𝑞𝑢𝑖𝑟𝑒𝑑</m:t>
                          </m:r>
                          <m:r>
                            <a:rPr lang="en-NZ" sz="1400" b="0" i="1">
                              <a:solidFill>
                                <a:schemeClr val="tx1"/>
                              </a:solidFill>
                              <a:effectLst/>
                              <a:latin typeface="Cambria Math" panose="02040503050406030204" pitchFamily="18" charset="0"/>
                              <a:ea typeface="+mn-ea"/>
                              <a:cs typeface="+mn-cs"/>
                            </a:rPr>
                            <m:t>)</m:t>
                          </m:r>
                        </m:e>
                        <m:e>
                          <m:r>
                            <a:rPr lang="en-NZ" sz="1400" b="0" i="1">
                              <a:solidFill>
                                <a:schemeClr val="tx1"/>
                              </a:solidFill>
                              <a:effectLst/>
                              <a:latin typeface="Cambria Math" panose="02040503050406030204" pitchFamily="18" charset="0"/>
                              <a:ea typeface="+mn-ea"/>
                              <a:cs typeface="+mn-cs"/>
                            </a:rPr>
                            <m:t>2×</m:t>
                          </m:r>
                          <m:r>
                            <a:rPr lang="en-NZ" sz="1400" b="0" i="1">
                              <a:solidFill>
                                <a:schemeClr val="tx1"/>
                              </a:solidFill>
                              <a:effectLst/>
                              <a:latin typeface="Cambria Math" panose="02040503050406030204" pitchFamily="18" charset="0"/>
                              <a:ea typeface="+mn-ea"/>
                              <a:cs typeface="+mn-cs"/>
                            </a:rPr>
                            <m:t>𝑊𝐻𝐻</m:t>
                          </m:r>
                          <m:r>
                            <a:rPr lang="en-NZ" sz="1400" b="0" i="1">
                              <a:solidFill>
                                <a:schemeClr val="tx1"/>
                              </a:solidFill>
                              <a:effectLst/>
                              <a:latin typeface="Cambria Math" panose="02040503050406030204" pitchFamily="18" charset="0"/>
                              <a:ea typeface="+mn-ea"/>
                              <a:cs typeface="+mn-cs"/>
                            </a:rPr>
                            <m:t> (</m:t>
                          </m:r>
                          <m:r>
                            <a:rPr lang="en-NZ" sz="1400" b="0" i="1">
                              <a:solidFill>
                                <a:schemeClr val="tx1"/>
                              </a:solidFill>
                              <a:effectLst/>
                              <a:latin typeface="Cambria Math" panose="02040503050406030204" pitchFamily="18" charset="0"/>
                              <a:ea typeface="+mn-ea"/>
                              <a:cs typeface="+mn-cs"/>
                            </a:rPr>
                            <m:t>𝑠ℎ𝑎𝑑𝑖𝑛𝑔</m:t>
                          </m:r>
                          <m:r>
                            <a:rPr lang="en-NZ" sz="1400" b="0" i="1">
                              <a:solidFill>
                                <a:schemeClr val="tx1"/>
                              </a:solidFill>
                              <a:effectLst/>
                              <a:latin typeface="Cambria Math" panose="02040503050406030204" pitchFamily="18" charset="0"/>
                              <a:ea typeface="+mn-ea"/>
                              <a:cs typeface="+mn-cs"/>
                            </a:rPr>
                            <m:t> </m:t>
                          </m:r>
                          <m:r>
                            <a:rPr lang="en-NZ" sz="1400" b="0" i="1">
                              <a:solidFill>
                                <a:schemeClr val="tx1"/>
                              </a:solidFill>
                              <a:effectLst/>
                              <a:latin typeface="Cambria Math" panose="02040503050406030204" pitchFamily="18" charset="0"/>
                              <a:ea typeface="+mn-ea"/>
                              <a:cs typeface="+mn-cs"/>
                            </a:rPr>
                            <m:t>𝑑𝑒𝑣𝑖𝑐𝑒</m:t>
                          </m:r>
                          <m:r>
                            <a:rPr lang="en-NZ" sz="1400" b="0" i="1">
                              <a:solidFill>
                                <a:schemeClr val="tx1"/>
                              </a:solidFill>
                              <a:effectLst/>
                              <a:latin typeface="Cambria Math" panose="02040503050406030204" pitchFamily="18" charset="0"/>
                              <a:ea typeface="+mn-ea"/>
                              <a:cs typeface="+mn-cs"/>
                            </a:rPr>
                            <m:t> </m:t>
                          </m:r>
                          <m:r>
                            <a:rPr lang="en-NZ" sz="1400" b="0" i="1">
                              <a:solidFill>
                                <a:schemeClr val="tx1"/>
                              </a:solidFill>
                              <a:effectLst/>
                              <a:latin typeface="Cambria Math" panose="02040503050406030204" pitchFamily="18" charset="0"/>
                              <a:ea typeface="+mn-ea"/>
                              <a:cs typeface="+mn-cs"/>
                            </a:rPr>
                            <m:t>𝑟𝑒𝑞𝑢𝑖𝑟𝑒𝑑</m:t>
                          </m:r>
                          <m:r>
                            <a:rPr lang="en-NZ" sz="1400" b="0" i="1">
                              <a:solidFill>
                                <a:schemeClr val="tx1"/>
                              </a:solidFill>
                              <a:effectLst/>
                              <a:latin typeface="Cambria Math" panose="02040503050406030204" pitchFamily="18" charset="0"/>
                              <a:ea typeface="+mn-ea"/>
                              <a:cs typeface="+mn-cs"/>
                            </a:rPr>
                            <m:t>)</m:t>
                          </m:r>
                        </m:e>
                      </m:eqArr>
                    </m:e>
                  </m:d>
                </m:oMath>
              </a14:m>
              <a:endParaRPr lang="en-NZ" sz="1400"/>
            </a:p>
          </xdr:txBody>
        </xdr:sp>
      </mc:Choice>
      <mc:Fallback xmlns="">
        <xdr:sp macro="" textlink="">
          <xdr:nvSpPr>
            <xdr:cNvPr id="7" name="TextBox 6">
              <a:extLst>
                <a:ext uri="{FF2B5EF4-FFF2-40B4-BE49-F238E27FC236}">
                  <a16:creationId xmlns:a16="http://schemas.microsoft.com/office/drawing/2014/main" id="{99683C3D-9BEE-4EC8-912B-AC9A73376830}"/>
                </a:ext>
              </a:extLst>
            </xdr:cNvPr>
            <xdr:cNvSpPr txBox="1"/>
          </xdr:nvSpPr>
          <xdr:spPr>
            <a:xfrm>
              <a:off x="1030815" y="5931958"/>
              <a:ext cx="6840346" cy="1041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n-NZ" sz="1400" i="0">
                  <a:latin typeface="Cambria Math" panose="02040503050406030204" pitchFamily="18" charset="0"/>
                  <a:ea typeface="Cambria Math" panose="02040503050406030204" pitchFamily="18" charset="0"/>
                  <a:cs typeface="Arial" panose="020B0604020202020204" pitchFamily="34" charset="0"/>
                </a:rPr>
                <a:t>Depth</a:t>
              </a:r>
              <a:r>
                <a:rPr lang="en-NZ" sz="1400" i="0" baseline="0">
                  <a:latin typeface="Cambria Math" panose="02040503050406030204" pitchFamily="18" charset="0"/>
                  <a:ea typeface="Cambria Math" panose="02040503050406030204" pitchFamily="18" charset="0"/>
                  <a:cs typeface="Arial" panose="020B0604020202020204" pitchFamily="34" charset="0"/>
                </a:rPr>
                <a:t> of daylight area &lt; minimum  </a:t>
              </a:r>
              <a:r>
                <a:rPr lang="en-NZ" sz="1400" i="0">
                  <a:latin typeface="Cambria Math" panose="02040503050406030204" pitchFamily="18" charset="0"/>
                </a:rPr>
                <a:t>{█(</a:t>
              </a:r>
              <a:r>
                <a:rPr lang="en-NZ" sz="1400" b="0" i="0">
                  <a:latin typeface="Cambria Math" panose="02040503050406030204" pitchFamily="18" charset="0"/>
                </a:rPr>
                <a:t>2/(1−𝑀𝑆𝑅)/(1/𝑆𝑊+├ 1/𝑊𝐻𝐻)┤@(𝑊𝐻𝐻−𝑊𝑃𝐻)</a:t>
              </a:r>
              <a:r>
                <a:rPr lang="en-NZ" sz="1400" i="0">
                  <a:latin typeface="Cambria Math" panose="02040503050406030204" pitchFamily="18" charset="0"/>
                  <a:ea typeface="Cambria Math" panose="02040503050406030204" pitchFamily="18" charset="0"/>
                </a:rPr>
                <a:t>×</a:t>
              </a:r>
              <a:r>
                <a:rPr lang="en-NZ" sz="1400" b="0" i="0">
                  <a:latin typeface="Cambria Math" panose="02040503050406030204" pitchFamily="18" charset="0"/>
                  <a:ea typeface="Cambria Math" panose="02040503050406030204" pitchFamily="18" charset="0"/>
                </a:rPr>
                <a:t>tan⁡(𝜃)@</a:t>
              </a:r>
              <a:r>
                <a:rPr lang="en-NZ" sz="1400" b="0" i="0">
                  <a:solidFill>
                    <a:schemeClr val="tx1"/>
                  </a:solidFill>
                  <a:effectLst/>
                  <a:latin typeface="Cambria Math" panose="02040503050406030204" pitchFamily="18" charset="0"/>
                  <a:ea typeface="+mn-ea"/>
                  <a:cs typeface="+mn-cs"/>
                </a:rPr>
                <a:t>2.5×𝑊𝐻𝐻 (𝑛𝑜 𝑠ℎ𝑎𝑑𝑖𝑛𝑔 𝑑𝑒𝑣𝑖𝑐𝑒 𝑟𝑒𝑞𝑢𝑖𝑟𝑒𝑑)@2×𝑊𝐻𝐻 (𝑠ℎ𝑎𝑑𝑖𝑛𝑔 𝑑𝑒𝑣𝑖𝑐𝑒 𝑟𝑒𝑞𝑢𝑖𝑟𝑒𝑑))┤</a:t>
              </a:r>
              <a:endParaRPr lang="en-NZ" sz="1400"/>
            </a:p>
          </xdr:txBody>
        </xdr:sp>
      </mc:Fallback>
    </mc:AlternateContent>
    <xdr:clientData/>
  </xdr:oneCellAnchor>
  <xdr:twoCellAnchor>
    <xdr:from>
      <xdr:col>9</xdr:col>
      <xdr:colOff>370417</xdr:colOff>
      <xdr:row>32</xdr:row>
      <xdr:rowOff>7408</xdr:rowOff>
    </xdr:from>
    <xdr:to>
      <xdr:col>14</xdr:col>
      <xdr:colOff>345019</xdr:colOff>
      <xdr:row>33</xdr:row>
      <xdr:rowOff>102657</xdr:rowOff>
    </xdr:to>
    <xdr:sp macro="" textlink="">
      <xdr:nvSpPr>
        <xdr:cNvPr id="8" name="TextBox 7">
          <a:extLst>
            <a:ext uri="{FF2B5EF4-FFF2-40B4-BE49-F238E27FC236}">
              <a16:creationId xmlns:a16="http://schemas.microsoft.com/office/drawing/2014/main" id="{AFFBBDA0-2796-45BB-BFFD-AC89AD01831F}"/>
            </a:ext>
          </a:extLst>
        </xdr:cNvPr>
        <xdr:cNvSpPr txBox="1"/>
      </xdr:nvSpPr>
      <xdr:spPr>
        <a:xfrm>
          <a:off x="6275917" y="6061075"/>
          <a:ext cx="3255435" cy="275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400">
              <a:latin typeface="Cambria Math" panose="02040503050406030204" pitchFamily="18" charset="0"/>
              <a:ea typeface="Cambria Math" panose="02040503050406030204" pitchFamily="18" charset="0"/>
              <a:cs typeface="Arial" panose="020B0604020202020204" pitchFamily="34" charset="0"/>
            </a:rPr>
            <a:t>. . . . . . . . . . . . . . . . . .</a:t>
          </a:r>
          <a:r>
            <a:rPr lang="en-NZ" sz="1400" baseline="0">
              <a:latin typeface="Cambria Math" panose="02040503050406030204" pitchFamily="18" charset="0"/>
              <a:ea typeface="Cambria Math" panose="02040503050406030204" pitchFamily="18" charset="0"/>
              <a:cs typeface="Arial" panose="020B0604020202020204" pitchFamily="34" charset="0"/>
            </a:rPr>
            <a:t> A</a:t>
          </a:r>
          <a:endParaRPr lang="en-NZ" sz="1400">
            <a:latin typeface="Cambria Math" panose="02040503050406030204" pitchFamily="18" charset="0"/>
            <a:ea typeface="Cambria Math" panose="02040503050406030204" pitchFamily="18" charset="0"/>
            <a:cs typeface="Arial" panose="020B0604020202020204" pitchFamily="34" charset="0"/>
          </a:endParaRPr>
        </a:p>
      </xdr:txBody>
    </xdr:sp>
    <xdr:clientData/>
  </xdr:twoCellAnchor>
  <xdr:twoCellAnchor>
    <xdr:from>
      <xdr:col>9</xdr:col>
      <xdr:colOff>582083</xdr:colOff>
      <xdr:row>33</xdr:row>
      <xdr:rowOff>67731</xdr:rowOff>
    </xdr:from>
    <xdr:to>
      <xdr:col>14</xdr:col>
      <xdr:colOff>596901</xdr:colOff>
      <xdr:row>34</xdr:row>
      <xdr:rowOff>158750</xdr:rowOff>
    </xdr:to>
    <xdr:sp macro="" textlink="">
      <xdr:nvSpPr>
        <xdr:cNvPr id="9" name="TextBox 8">
          <a:extLst>
            <a:ext uri="{FF2B5EF4-FFF2-40B4-BE49-F238E27FC236}">
              <a16:creationId xmlns:a16="http://schemas.microsoft.com/office/drawing/2014/main" id="{24365734-B909-411D-B294-556A77D2315E}"/>
            </a:ext>
          </a:extLst>
        </xdr:cNvPr>
        <xdr:cNvSpPr txBox="1"/>
      </xdr:nvSpPr>
      <xdr:spPr>
        <a:xfrm>
          <a:off x="6487583" y="6301314"/>
          <a:ext cx="3295651" cy="2709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NZ" sz="1400">
              <a:solidFill>
                <a:schemeClr val="dk1"/>
              </a:solidFill>
              <a:effectLst/>
              <a:latin typeface="Cambria Math" panose="02040503050406030204" pitchFamily="18" charset="0"/>
              <a:ea typeface="Cambria Math" panose="02040503050406030204" pitchFamily="18" charset="0"/>
              <a:cs typeface="+mn-cs"/>
            </a:rPr>
            <a:t>. . . . . . . . . . . . . . . </a:t>
          </a:r>
          <a:r>
            <a:rPr lang="en-NZ" sz="1400" baseline="0">
              <a:solidFill>
                <a:schemeClr val="dk1"/>
              </a:solidFill>
              <a:effectLst/>
              <a:latin typeface="Cambria Math" panose="02040503050406030204" pitchFamily="18" charset="0"/>
              <a:ea typeface="Cambria Math" panose="02040503050406030204" pitchFamily="18" charset="0"/>
              <a:cs typeface="+mn-cs"/>
            </a:rPr>
            <a:t> B</a:t>
          </a:r>
          <a:endParaRPr lang="en-NZ" sz="1400">
            <a:effectLst/>
            <a:latin typeface="Cambria Math" panose="02040503050406030204" pitchFamily="18" charset="0"/>
            <a:ea typeface="Cambria Math" panose="02040503050406030204" pitchFamily="18" charset="0"/>
          </a:endParaRPr>
        </a:p>
        <a:p>
          <a:endParaRPr lang="en-NZ" sz="1400"/>
        </a:p>
      </xdr:txBody>
    </xdr:sp>
    <xdr:clientData/>
  </xdr:twoCellAnchor>
  <xdr:twoCellAnchor>
    <xdr:from>
      <xdr:col>10</xdr:col>
      <xdr:colOff>584201</xdr:colOff>
      <xdr:row>34</xdr:row>
      <xdr:rowOff>135466</xdr:rowOff>
    </xdr:from>
    <xdr:to>
      <xdr:col>15</xdr:col>
      <xdr:colOff>565152</xdr:colOff>
      <xdr:row>36</xdr:row>
      <xdr:rowOff>31750</xdr:rowOff>
    </xdr:to>
    <xdr:sp macro="" textlink="">
      <xdr:nvSpPr>
        <xdr:cNvPr id="10" name="TextBox 9">
          <a:extLst>
            <a:ext uri="{FF2B5EF4-FFF2-40B4-BE49-F238E27FC236}">
              <a16:creationId xmlns:a16="http://schemas.microsoft.com/office/drawing/2014/main" id="{C3348CCE-2E16-4C2C-91FB-A952166DA3B1}"/>
            </a:ext>
          </a:extLst>
        </xdr:cNvPr>
        <xdr:cNvSpPr txBox="1"/>
      </xdr:nvSpPr>
      <xdr:spPr>
        <a:xfrm>
          <a:off x="7145868" y="6548966"/>
          <a:ext cx="3261784" cy="256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NZ" sz="1400">
              <a:solidFill>
                <a:schemeClr val="dk1"/>
              </a:solidFill>
              <a:effectLst/>
              <a:latin typeface="Cambria Math" panose="02040503050406030204" pitchFamily="18" charset="0"/>
              <a:ea typeface="Cambria Math" panose="02040503050406030204" pitchFamily="18" charset="0"/>
              <a:cs typeface="+mn-cs"/>
            </a:rPr>
            <a:t> .</a:t>
          </a:r>
          <a:r>
            <a:rPr lang="en-NZ" sz="1400" baseline="0">
              <a:solidFill>
                <a:schemeClr val="dk1"/>
              </a:solidFill>
              <a:effectLst/>
              <a:latin typeface="Cambria Math" panose="02040503050406030204" pitchFamily="18" charset="0"/>
              <a:ea typeface="Cambria Math" panose="02040503050406030204" pitchFamily="18" charset="0"/>
              <a:cs typeface="+mn-cs"/>
            </a:rPr>
            <a:t> </a:t>
          </a:r>
          <a:r>
            <a:rPr lang="en-NZ" sz="1400">
              <a:solidFill>
                <a:schemeClr val="dk1"/>
              </a:solidFill>
              <a:effectLst/>
              <a:latin typeface="Cambria Math" panose="02040503050406030204" pitchFamily="18" charset="0"/>
              <a:ea typeface="Cambria Math" panose="02040503050406030204" pitchFamily="18" charset="0"/>
              <a:cs typeface="+mn-cs"/>
            </a:rPr>
            <a:t>. . . . C.1</a:t>
          </a:r>
          <a:endParaRPr lang="en-NZ" sz="1400">
            <a:effectLst/>
            <a:latin typeface="Cambria Math" panose="02040503050406030204" pitchFamily="18" charset="0"/>
            <a:ea typeface="Cambria Math" panose="02040503050406030204" pitchFamily="18" charset="0"/>
          </a:endParaRPr>
        </a:p>
        <a:p>
          <a:endParaRPr lang="en-NZ" sz="1400"/>
        </a:p>
      </xdr:txBody>
    </xdr:sp>
    <xdr:clientData/>
  </xdr:twoCellAnchor>
  <xdr:twoCellAnchor>
    <xdr:from>
      <xdr:col>10</xdr:col>
      <xdr:colOff>400050</xdr:colOff>
      <xdr:row>36</xdr:row>
      <xdr:rowOff>18521</xdr:rowOff>
    </xdr:from>
    <xdr:to>
      <xdr:col>14</xdr:col>
      <xdr:colOff>29634</xdr:colOff>
      <xdr:row>37</xdr:row>
      <xdr:rowOff>158749</xdr:rowOff>
    </xdr:to>
    <xdr:sp macro="" textlink="">
      <xdr:nvSpPr>
        <xdr:cNvPr id="11" name="TextBox 10">
          <a:extLst>
            <a:ext uri="{FF2B5EF4-FFF2-40B4-BE49-F238E27FC236}">
              <a16:creationId xmlns:a16="http://schemas.microsoft.com/office/drawing/2014/main" id="{21F8E33F-77F5-4A3C-B8C2-C941A7F39431}"/>
            </a:ext>
          </a:extLst>
        </xdr:cNvPr>
        <xdr:cNvSpPr txBox="1"/>
      </xdr:nvSpPr>
      <xdr:spPr>
        <a:xfrm>
          <a:off x="6961717" y="6791854"/>
          <a:ext cx="2254250" cy="320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NZ" sz="1400">
              <a:solidFill>
                <a:schemeClr val="dk1"/>
              </a:solidFill>
              <a:effectLst/>
              <a:latin typeface="Cambria Math" panose="02040503050406030204" pitchFamily="18" charset="0"/>
              <a:ea typeface="Cambria Math" panose="02040503050406030204" pitchFamily="18" charset="0"/>
              <a:cs typeface="+mn-cs"/>
            </a:rPr>
            <a:t>. . . . . . . .</a:t>
          </a:r>
          <a:r>
            <a:rPr lang="en-NZ" sz="1400" baseline="0">
              <a:solidFill>
                <a:schemeClr val="dk1"/>
              </a:solidFill>
              <a:effectLst/>
              <a:latin typeface="Cambria Math" panose="02040503050406030204" pitchFamily="18" charset="0"/>
              <a:ea typeface="Cambria Math" panose="02040503050406030204" pitchFamily="18" charset="0"/>
              <a:cs typeface="+mn-cs"/>
            </a:rPr>
            <a:t> C.2</a:t>
          </a:r>
          <a:endParaRPr lang="en-NZ" sz="1400">
            <a:effectLst/>
            <a:latin typeface="Cambria Math" panose="02040503050406030204" pitchFamily="18" charset="0"/>
            <a:ea typeface="Cambria Math" panose="02040503050406030204" pitchFamily="18" charset="0"/>
          </a:endParaRPr>
        </a:p>
        <a:p>
          <a:endParaRPr lang="en-NZ" sz="1400"/>
        </a:p>
      </xdr:txBody>
    </xdr:sp>
    <xdr:clientData/>
  </xdr:twoCellAnchor>
  <xdr:oneCellAnchor>
    <xdr:from>
      <xdr:col>14</xdr:col>
      <xdr:colOff>225953</xdr:colOff>
      <xdr:row>33</xdr:row>
      <xdr:rowOff>15344</xdr:rowOff>
    </xdr:from>
    <xdr:ext cx="4338816" cy="574260"/>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092ADB3D-C2EE-4B7C-A220-ADEEE797A311}"/>
                </a:ext>
              </a:extLst>
            </xdr:cNvPr>
            <xdr:cNvSpPr txBox="1"/>
          </xdr:nvSpPr>
          <xdr:spPr>
            <a:xfrm>
              <a:off x="9427103" y="6165319"/>
              <a:ext cx="4338816" cy="5742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
                    <m:r>
                      <m:rPr>
                        <m:sty m:val="p"/>
                      </m:rPr>
                      <a:rPr lang="en-NZ" sz="1400" b="0" i="0">
                        <a:solidFill>
                          <a:schemeClr val="tx1"/>
                        </a:solidFill>
                        <a:effectLst/>
                        <a:latin typeface="Cambria Math" panose="02040503050406030204" pitchFamily="18" charset="0"/>
                        <a:ea typeface="+mn-ea"/>
                        <a:cs typeface="+mn-cs"/>
                      </a:rPr>
                      <m:t>Required</m:t>
                    </m:r>
                    <m:r>
                      <a:rPr lang="en-NZ" sz="1400" b="0" i="0">
                        <a:solidFill>
                          <a:schemeClr val="tx1"/>
                        </a:solidFill>
                        <a:effectLst/>
                        <a:latin typeface="Cambria Math" panose="02040503050406030204" pitchFamily="18" charset="0"/>
                        <a:ea typeface="+mn-ea"/>
                        <a:cs typeface="+mn-cs"/>
                      </a:rPr>
                      <m:t> </m:t>
                    </m:r>
                    <m:r>
                      <m:rPr>
                        <m:sty m:val="p"/>
                      </m:rPr>
                      <a:rPr lang="en-NZ" sz="1400" b="0" i="0">
                        <a:solidFill>
                          <a:schemeClr val="tx1"/>
                        </a:solidFill>
                        <a:effectLst/>
                        <a:latin typeface="Cambria Math" panose="02040503050406030204" pitchFamily="18" charset="0"/>
                        <a:ea typeface="+mn-ea"/>
                        <a:cs typeface="+mn-cs"/>
                      </a:rPr>
                      <m:t>Glazing</m:t>
                    </m:r>
                    <m:r>
                      <a:rPr lang="en-NZ" sz="1400" b="0" i="0">
                        <a:solidFill>
                          <a:schemeClr val="tx1"/>
                        </a:solidFill>
                        <a:effectLst/>
                        <a:latin typeface="Cambria Math" panose="02040503050406030204" pitchFamily="18" charset="0"/>
                        <a:ea typeface="+mn-ea"/>
                        <a:cs typeface="+mn-cs"/>
                      </a:rPr>
                      <m:t> </m:t>
                    </m:r>
                    <m:r>
                      <m:rPr>
                        <m:sty m:val="p"/>
                      </m:rPr>
                      <a:rPr lang="en-NZ" sz="1400" b="0" i="0">
                        <a:solidFill>
                          <a:schemeClr val="tx1"/>
                        </a:solidFill>
                        <a:effectLst/>
                        <a:latin typeface="Cambria Math" panose="02040503050406030204" pitchFamily="18" charset="0"/>
                        <a:ea typeface="+mn-ea"/>
                        <a:cs typeface="+mn-cs"/>
                      </a:rPr>
                      <m:t>area</m:t>
                    </m:r>
                    <m:r>
                      <a:rPr lang="en-NZ" sz="1400" b="0" i="1">
                        <a:solidFill>
                          <a:schemeClr val="tx1"/>
                        </a:solidFill>
                        <a:effectLst/>
                        <a:latin typeface="Cambria Math" panose="02040503050406030204" pitchFamily="18" charset="0"/>
                        <a:ea typeface="+mn-ea"/>
                        <a:cs typeface="+mn-cs"/>
                      </a:rPr>
                      <m:t>= </m:t>
                    </m:r>
                    <m:f>
                      <m:fPr>
                        <m:ctrlPr>
                          <a:rPr lang="en-NZ" sz="1400" b="0" i="1">
                            <a:solidFill>
                              <a:schemeClr val="tx1"/>
                            </a:solidFill>
                            <a:effectLst/>
                            <a:latin typeface="Cambria Math" panose="02040503050406030204" pitchFamily="18" charset="0"/>
                            <a:ea typeface="+mn-ea"/>
                            <a:cs typeface="+mn-cs"/>
                          </a:rPr>
                        </m:ctrlPr>
                      </m:fPr>
                      <m:num>
                        <m:r>
                          <a:rPr lang="en-NZ" sz="1400" b="0" i="1">
                            <a:solidFill>
                              <a:schemeClr val="tx1"/>
                            </a:solidFill>
                            <a:effectLst/>
                            <a:latin typeface="Cambria Math" panose="02040503050406030204" pitchFamily="18" charset="0"/>
                            <a:ea typeface="+mn-ea"/>
                            <a:cs typeface="+mn-cs"/>
                          </a:rPr>
                          <m:t>𝐷𝐹</m:t>
                        </m:r>
                        <m:r>
                          <a:rPr lang="en-NZ" sz="1400" b="0" i="1">
                            <a:solidFill>
                              <a:schemeClr val="tx1"/>
                            </a:solidFill>
                            <a:effectLst/>
                            <a:latin typeface="Cambria Math" panose="02040503050406030204" pitchFamily="18" charset="0"/>
                            <a:ea typeface="+mn-ea"/>
                            <a:cs typeface="+mn-cs"/>
                          </a:rPr>
                          <m:t>×2×</m:t>
                        </m:r>
                        <m:r>
                          <a:rPr lang="en-NZ" sz="1400" b="0" i="1">
                            <a:solidFill>
                              <a:schemeClr val="tx1"/>
                            </a:solidFill>
                            <a:effectLst/>
                            <a:latin typeface="Cambria Math" panose="02040503050406030204" pitchFamily="18" charset="0"/>
                            <a:ea typeface="+mn-ea"/>
                            <a:cs typeface="+mn-cs"/>
                          </a:rPr>
                          <m:t>𝑇𝐼𝑆𝐴</m:t>
                        </m:r>
                        <m:r>
                          <a:rPr lang="en-NZ" sz="1400" b="0" i="1">
                            <a:solidFill>
                              <a:schemeClr val="tx1"/>
                            </a:solidFill>
                            <a:effectLst/>
                            <a:latin typeface="Cambria Math" panose="02040503050406030204" pitchFamily="18" charset="0"/>
                            <a:ea typeface="+mn-ea"/>
                            <a:cs typeface="+mn-cs"/>
                          </a:rPr>
                          <m:t>×(1−</m:t>
                        </m:r>
                        <m:r>
                          <a:rPr lang="en-NZ" sz="1400" b="0" i="1">
                            <a:solidFill>
                              <a:schemeClr val="tx1"/>
                            </a:solidFill>
                            <a:effectLst/>
                            <a:latin typeface="Cambria Math" panose="02040503050406030204" pitchFamily="18" charset="0"/>
                            <a:ea typeface="+mn-ea"/>
                            <a:cs typeface="+mn-cs"/>
                          </a:rPr>
                          <m:t>𝑀𝑆𝑅</m:t>
                        </m:r>
                        <m:r>
                          <a:rPr lang="en-NZ" sz="1400" b="0" i="1">
                            <a:solidFill>
                              <a:schemeClr val="tx1"/>
                            </a:solidFill>
                            <a:effectLst/>
                            <a:latin typeface="Cambria Math" panose="02040503050406030204" pitchFamily="18" charset="0"/>
                            <a:ea typeface="+mn-ea"/>
                            <a:cs typeface="+mn-cs"/>
                          </a:rPr>
                          <m:t>)</m:t>
                        </m:r>
                      </m:num>
                      <m:den>
                        <m:r>
                          <a:rPr lang="en-NZ" sz="1400" b="0" i="1">
                            <a:solidFill>
                              <a:schemeClr val="tx1"/>
                            </a:solidFill>
                            <a:effectLst/>
                            <a:latin typeface="Cambria Math" panose="02040503050406030204" pitchFamily="18" charset="0"/>
                            <a:ea typeface="+mn-ea"/>
                            <a:cs typeface="+mn-cs"/>
                          </a:rPr>
                          <m:t>𝐺𝑇</m:t>
                        </m:r>
                        <m:r>
                          <a:rPr lang="en-NZ" sz="1400" b="0" i="1">
                            <a:solidFill>
                              <a:schemeClr val="tx1"/>
                            </a:solidFill>
                            <a:effectLst/>
                            <a:latin typeface="Cambria Math" panose="02040503050406030204" pitchFamily="18" charset="0"/>
                            <a:ea typeface="+mn-ea"/>
                            <a:cs typeface="+mn-cs"/>
                          </a:rPr>
                          <m:t>×</m:t>
                        </m:r>
                        <m:r>
                          <a:rPr lang="en-NZ" sz="1400" b="0" i="1">
                            <a:solidFill>
                              <a:schemeClr val="tx1"/>
                            </a:solidFill>
                            <a:effectLst/>
                            <a:latin typeface="Cambria Math" panose="02040503050406030204" pitchFamily="18" charset="0"/>
                            <a:ea typeface="+mn-ea"/>
                            <a:cs typeface="+mn-cs"/>
                          </a:rPr>
                          <m:t>𝜃</m:t>
                        </m:r>
                      </m:den>
                    </m:f>
                  </m:oMath>
                </m:oMathPara>
              </a14:m>
              <a:endParaRPr lang="en-NZ" sz="1400">
                <a:effectLst/>
              </a:endParaRPr>
            </a:p>
            <a:p>
              <a:endParaRPr lang="en-NZ" sz="1100"/>
            </a:p>
          </xdr:txBody>
        </xdr:sp>
      </mc:Choice>
      <mc:Fallback xmlns="">
        <xdr:sp macro="" textlink="">
          <xdr:nvSpPr>
            <xdr:cNvPr id="12" name="TextBox 11">
              <a:extLst>
                <a:ext uri="{FF2B5EF4-FFF2-40B4-BE49-F238E27FC236}">
                  <a16:creationId xmlns:a16="http://schemas.microsoft.com/office/drawing/2014/main" id="{092ADB3D-C2EE-4B7C-A220-ADEEE797A311}"/>
                </a:ext>
              </a:extLst>
            </xdr:cNvPr>
            <xdr:cNvSpPr txBox="1"/>
          </xdr:nvSpPr>
          <xdr:spPr>
            <a:xfrm>
              <a:off x="9427103" y="6165319"/>
              <a:ext cx="4338816" cy="5742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NZ" sz="1400" b="0" i="0">
                  <a:solidFill>
                    <a:schemeClr val="tx1"/>
                  </a:solidFill>
                  <a:effectLst/>
                  <a:latin typeface="Cambria Math" panose="02040503050406030204" pitchFamily="18" charset="0"/>
                  <a:ea typeface="+mn-ea"/>
                  <a:cs typeface="+mn-cs"/>
                </a:rPr>
                <a:t>Required Glazing area=  (𝐷𝐹×2×𝑇𝐼𝑆𝐴×(1−𝑀𝑆𝑅))/(𝐺𝑇×𝜃)</a:t>
              </a:r>
              <a:endParaRPr lang="en-NZ" sz="1400">
                <a:effectLst/>
              </a:endParaRPr>
            </a:p>
            <a:p>
              <a:endParaRPr lang="en-NZ" sz="1100"/>
            </a:p>
          </xdr:txBody>
        </xdr:sp>
      </mc:Fallback>
    </mc:AlternateContent>
    <xdr:clientData/>
  </xdr:oneCellAnchor>
  <xdr:oneCellAnchor>
    <xdr:from>
      <xdr:col>8</xdr:col>
      <xdr:colOff>733423</xdr:colOff>
      <xdr:row>60</xdr:row>
      <xdr:rowOff>8660</xdr:rowOff>
    </xdr:from>
    <xdr:ext cx="213591" cy="165366"/>
    <xdr:sp macro="" textlink="">
      <xdr:nvSpPr>
        <xdr:cNvPr id="13" name="TextBox 12">
          <a:extLst>
            <a:ext uri="{FF2B5EF4-FFF2-40B4-BE49-F238E27FC236}">
              <a16:creationId xmlns:a16="http://schemas.microsoft.com/office/drawing/2014/main" id="{5DEC892D-6E57-42BF-9B0F-907F607CB321}"/>
            </a:ext>
          </a:extLst>
        </xdr:cNvPr>
        <xdr:cNvSpPr txBox="1"/>
      </xdr:nvSpPr>
      <xdr:spPr>
        <a:xfrm>
          <a:off x="5918198" y="11051310"/>
          <a:ext cx="213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en-NZ" sz="1100"/>
        </a:p>
      </xdr:txBody>
    </xdr:sp>
    <xdr:clientData/>
  </xdr:oneCellAnchor>
  <xdr:oneCellAnchor>
    <xdr:from>
      <xdr:col>22</xdr:col>
      <xdr:colOff>431798</xdr:colOff>
      <xdr:row>26</xdr:row>
      <xdr:rowOff>29827</xdr:rowOff>
    </xdr:from>
    <xdr:ext cx="213591" cy="165366"/>
    <mc:AlternateContent xmlns:mc="http://schemas.openxmlformats.org/markup-compatibility/2006" xmlns:a14="http://schemas.microsoft.com/office/drawing/2010/main">
      <mc:Choice Requires="a14">
        <xdr:sp macro="" textlink="">
          <xdr:nvSpPr>
            <xdr:cNvPr id="14" name="TextBox 13">
              <a:extLst>
                <a:ext uri="{FF2B5EF4-FFF2-40B4-BE49-F238E27FC236}">
                  <a16:creationId xmlns:a16="http://schemas.microsoft.com/office/drawing/2014/main" id="{EBA8E864-1EF1-4710-88B3-BEA8DB7EB37F}"/>
                </a:ext>
              </a:extLst>
            </xdr:cNvPr>
            <xdr:cNvSpPr txBox="1"/>
          </xdr:nvSpPr>
          <xdr:spPr>
            <a:xfrm>
              <a:off x="14887573" y="4912977"/>
              <a:ext cx="213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r>
                      <a:rPr lang="en-NZ" sz="1100" i="1">
                        <a:latin typeface="Cambria Math" panose="02040503050406030204" pitchFamily="18" charset="0"/>
                        <a:ea typeface="Cambria Math" panose="02040503050406030204" pitchFamily="18" charset="0"/>
                      </a:rPr>
                      <m:t>𝜃</m:t>
                    </m:r>
                  </m:oMath>
                </m:oMathPara>
              </a14:m>
              <a:endParaRPr lang="en-NZ" sz="1100"/>
            </a:p>
          </xdr:txBody>
        </xdr:sp>
      </mc:Choice>
      <mc:Fallback xmlns="">
        <xdr:sp macro="" textlink="">
          <xdr:nvSpPr>
            <xdr:cNvPr id="14" name="TextBox 13">
              <a:extLst>
                <a:ext uri="{FF2B5EF4-FFF2-40B4-BE49-F238E27FC236}">
                  <a16:creationId xmlns:a16="http://schemas.microsoft.com/office/drawing/2014/main" id="{EBA8E864-1EF1-4710-88B3-BEA8DB7EB37F}"/>
                </a:ext>
              </a:extLst>
            </xdr:cNvPr>
            <xdr:cNvSpPr txBox="1"/>
          </xdr:nvSpPr>
          <xdr:spPr>
            <a:xfrm>
              <a:off x="14887573" y="4912977"/>
              <a:ext cx="213591"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NZ" sz="1100" i="0">
                  <a:latin typeface="Cambria Math" panose="02040503050406030204" pitchFamily="18" charset="0"/>
                  <a:ea typeface="Cambria Math" panose="02040503050406030204" pitchFamily="18" charset="0"/>
                </a:rPr>
                <a:t>𝜃</a:t>
              </a:r>
              <a:endParaRPr lang="en-NZ" sz="1100"/>
            </a:p>
          </xdr:txBody>
        </xdr:sp>
      </mc:Fallback>
    </mc:AlternateContent>
    <xdr:clientData/>
  </xdr:oneCellAnchor>
  <xdr:oneCellAnchor>
    <xdr:from>
      <xdr:col>14</xdr:col>
      <xdr:colOff>46037</xdr:colOff>
      <xdr:row>22</xdr:row>
      <xdr:rowOff>1587</xdr:rowOff>
    </xdr:from>
    <xdr:ext cx="125996" cy="165366"/>
    <mc:AlternateContent xmlns:mc="http://schemas.openxmlformats.org/markup-compatibility/2006" xmlns:a14="http://schemas.microsoft.com/office/drawing/2010/main">
      <mc:Choice Requires="a14">
        <xdr:sp macro="" textlink="">
          <xdr:nvSpPr>
            <xdr:cNvPr id="15" name="TextBox 14">
              <a:extLst>
                <a:ext uri="{FF2B5EF4-FFF2-40B4-BE49-F238E27FC236}">
                  <a16:creationId xmlns:a16="http://schemas.microsoft.com/office/drawing/2014/main" id="{5CF4592B-C36E-426C-BEBA-DD4C50861A29}"/>
                </a:ext>
              </a:extLst>
            </xdr:cNvPr>
            <xdr:cNvSpPr txBox="1"/>
          </xdr:nvSpPr>
          <xdr:spPr>
            <a:xfrm>
              <a:off x="9247187" y="4192587"/>
              <a:ext cx="125996"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NZ" sz="1100" i="1">
                        <a:latin typeface="Cambria Math" panose="02040503050406030204" pitchFamily="18" charset="0"/>
                        <a:ea typeface="Cambria Math" panose="02040503050406030204" pitchFamily="18" charset="0"/>
                      </a:rPr>
                      <m:t>𝜃</m:t>
                    </m:r>
                  </m:oMath>
                </m:oMathPara>
              </a14:m>
              <a:endParaRPr lang="en-NZ" sz="1100"/>
            </a:p>
          </xdr:txBody>
        </xdr:sp>
      </mc:Choice>
      <mc:Fallback xmlns="">
        <xdr:sp macro="" textlink="">
          <xdr:nvSpPr>
            <xdr:cNvPr id="15" name="TextBox 14">
              <a:extLst>
                <a:ext uri="{FF2B5EF4-FFF2-40B4-BE49-F238E27FC236}">
                  <a16:creationId xmlns:a16="http://schemas.microsoft.com/office/drawing/2014/main" id="{5CF4592B-C36E-426C-BEBA-DD4C50861A29}"/>
                </a:ext>
              </a:extLst>
            </xdr:cNvPr>
            <xdr:cNvSpPr txBox="1"/>
          </xdr:nvSpPr>
          <xdr:spPr>
            <a:xfrm>
              <a:off x="9247187" y="4192587"/>
              <a:ext cx="125996"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NZ" sz="1100" i="0">
                  <a:latin typeface="Cambria Math" panose="02040503050406030204" pitchFamily="18" charset="0"/>
                  <a:ea typeface="Cambria Math" panose="02040503050406030204" pitchFamily="18" charset="0"/>
                </a:rPr>
                <a:t>𝜃</a:t>
              </a:r>
              <a:endParaRPr lang="en-NZ" sz="1100"/>
            </a:p>
          </xdr:txBody>
        </xdr:sp>
      </mc:Fallback>
    </mc:AlternateContent>
    <xdr:clientData/>
  </xdr:oneCellAnchor>
  <xdr:oneCellAnchor>
    <xdr:from>
      <xdr:col>14</xdr:col>
      <xdr:colOff>477837</xdr:colOff>
      <xdr:row>25</xdr:row>
      <xdr:rowOff>144462</xdr:rowOff>
    </xdr:from>
    <xdr:ext cx="3395737" cy="380361"/>
    <mc:AlternateContent xmlns:mc="http://schemas.openxmlformats.org/markup-compatibility/2006" xmlns:a14="http://schemas.microsoft.com/office/drawing/2010/main">
      <mc:Choice Requires="a14">
        <xdr:sp macro="" textlink="">
          <xdr:nvSpPr>
            <xdr:cNvPr id="18" name="TextBox 17">
              <a:extLst>
                <a:ext uri="{FF2B5EF4-FFF2-40B4-BE49-F238E27FC236}">
                  <a16:creationId xmlns:a16="http://schemas.microsoft.com/office/drawing/2014/main" id="{748F1547-1431-42D3-B665-449851C6430C}"/>
                </a:ext>
              </a:extLst>
            </xdr:cNvPr>
            <xdr:cNvSpPr txBox="1"/>
          </xdr:nvSpPr>
          <xdr:spPr>
            <a:xfrm>
              <a:off x="9678987" y="4878387"/>
              <a:ext cx="3395737"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d>
                      <m:dPr>
                        <m:ctrlPr>
                          <a:rPr lang="en-NZ" sz="1100" b="0" i="1">
                            <a:latin typeface="Cambria Math" panose="02040503050406030204" pitchFamily="18" charset="0"/>
                          </a:rPr>
                        </m:ctrlPr>
                      </m:dPr>
                      <m:e>
                        <m:f>
                          <m:fPr>
                            <m:ctrlPr>
                              <a:rPr lang="en-NZ" sz="1100" b="0" i="1">
                                <a:latin typeface="Cambria Math" panose="02040503050406030204" pitchFamily="18" charset="0"/>
                              </a:rPr>
                            </m:ctrlPr>
                          </m:fPr>
                          <m:num>
                            <m:r>
                              <a:rPr lang="en-NZ" sz="1100" b="0" i="1">
                                <a:latin typeface="Cambria Math" panose="02040503050406030204" pitchFamily="18" charset="0"/>
                              </a:rPr>
                              <m:t>4</m:t>
                            </m:r>
                            <m:r>
                              <a:rPr lang="en-NZ" sz="1100" b="0" i="1">
                                <a:latin typeface="Cambria Math" panose="02040503050406030204" pitchFamily="18" charset="0"/>
                                <a:ea typeface="Cambria Math" panose="02040503050406030204" pitchFamily="18" charset="0"/>
                              </a:rPr>
                              <m:t>×3</m:t>
                            </m:r>
                          </m:num>
                          <m:den>
                            <m:r>
                              <a:rPr lang="en-NZ" sz="1100" b="0" i="1">
                                <a:latin typeface="Cambria Math" panose="02040503050406030204" pitchFamily="18" charset="0"/>
                                <a:ea typeface="Cambria Math" panose="02040503050406030204" pitchFamily="18" charset="0"/>
                              </a:rPr>
                              <m:t>4×3+4×3</m:t>
                            </m:r>
                          </m:den>
                        </m:f>
                        <m:r>
                          <a:rPr lang="en-NZ" sz="1100" b="0" i="1">
                            <a:latin typeface="Cambria Math" panose="02040503050406030204" pitchFamily="18" charset="0"/>
                            <a:ea typeface="Cambria Math" panose="02040503050406030204" pitchFamily="18" charset="0"/>
                          </a:rPr>
                          <m:t>×75.1</m:t>
                        </m:r>
                      </m:e>
                    </m:d>
                    <m:r>
                      <a:rPr lang="en-NZ" sz="1100" b="0" i="1">
                        <a:latin typeface="Cambria Math" panose="02040503050406030204" pitchFamily="18" charset="0"/>
                        <a:ea typeface="Cambria Math" panose="02040503050406030204" pitchFamily="18" charset="0"/>
                      </a:rPr>
                      <m:t>+</m:t>
                    </m:r>
                    <m:d>
                      <m:dPr>
                        <m:ctrlPr>
                          <a:rPr lang="en-NZ" sz="1100" b="0" i="1">
                            <a:solidFill>
                              <a:schemeClr val="tx1"/>
                            </a:solidFill>
                            <a:effectLst/>
                            <a:latin typeface="Cambria Math" panose="02040503050406030204" pitchFamily="18" charset="0"/>
                            <a:ea typeface="+mn-ea"/>
                            <a:cs typeface="+mn-cs"/>
                          </a:rPr>
                        </m:ctrlPr>
                      </m:dPr>
                      <m:e>
                        <m:f>
                          <m:fPr>
                            <m:ctrlPr>
                              <a:rPr lang="en-NZ" sz="1100" b="0" i="1">
                                <a:solidFill>
                                  <a:schemeClr val="tx1"/>
                                </a:solidFill>
                                <a:effectLst/>
                                <a:latin typeface="Cambria Math" panose="02040503050406030204" pitchFamily="18" charset="0"/>
                                <a:ea typeface="+mn-ea"/>
                                <a:cs typeface="+mn-cs"/>
                              </a:rPr>
                            </m:ctrlPr>
                          </m:fPr>
                          <m:num>
                            <m:r>
                              <a:rPr lang="en-NZ" sz="1100" b="0" i="1">
                                <a:solidFill>
                                  <a:schemeClr val="tx1"/>
                                </a:solidFill>
                                <a:effectLst/>
                                <a:latin typeface="Cambria Math" panose="02040503050406030204" pitchFamily="18" charset="0"/>
                                <a:ea typeface="+mn-ea"/>
                                <a:cs typeface="+mn-cs"/>
                              </a:rPr>
                              <m:t>4×3</m:t>
                            </m:r>
                          </m:num>
                          <m:den>
                            <m:r>
                              <a:rPr lang="en-NZ" sz="1100" b="0" i="1">
                                <a:solidFill>
                                  <a:schemeClr val="tx1"/>
                                </a:solidFill>
                                <a:effectLst/>
                                <a:latin typeface="Cambria Math" panose="02040503050406030204" pitchFamily="18" charset="0"/>
                                <a:ea typeface="+mn-ea"/>
                                <a:cs typeface="+mn-cs"/>
                              </a:rPr>
                              <m:t>4×3+4×3</m:t>
                            </m:r>
                          </m:den>
                        </m:f>
                        <m:r>
                          <a:rPr lang="en-NZ" sz="1100" b="0" i="1">
                            <a:solidFill>
                              <a:schemeClr val="tx1"/>
                            </a:solidFill>
                            <a:effectLst/>
                            <a:latin typeface="Cambria Math" panose="02040503050406030204" pitchFamily="18" charset="0"/>
                            <a:ea typeface="Cambria Math" panose="02040503050406030204" pitchFamily="18" charset="0"/>
                            <a:cs typeface="+mn-cs"/>
                          </a:rPr>
                          <m:t>×22.1</m:t>
                        </m:r>
                      </m:e>
                    </m:d>
                    <m:r>
                      <a:rPr lang="en-NZ" sz="1100" b="0" i="1">
                        <a:solidFill>
                          <a:schemeClr val="tx1"/>
                        </a:solidFill>
                        <a:effectLst/>
                        <a:latin typeface="Cambria Math" panose="02040503050406030204" pitchFamily="18" charset="0"/>
                        <a:ea typeface="Cambria Math" panose="02040503050406030204" pitchFamily="18" charset="0"/>
                        <a:cs typeface="+mn-cs"/>
                      </a:rPr>
                      <m:t>=37°</m:t>
                    </m:r>
                  </m:oMath>
                </m:oMathPara>
              </a14:m>
              <a:endParaRPr lang="en-NZ" sz="1100"/>
            </a:p>
          </xdr:txBody>
        </xdr:sp>
      </mc:Choice>
      <mc:Fallback xmlns="">
        <xdr:sp macro="" textlink="">
          <xdr:nvSpPr>
            <xdr:cNvPr id="18" name="TextBox 17">
              <a:extLst>
                <a:ext uri="{FF2B5EF4-FFF2-40B4-BE49-F238E27FC236}">
                  <a16:creationId xmlns:a16="http://schemas.microsoft.com/office/drawing/2014/main" id="{748F1547-1431-42D3-B665-449851C6430C}"/>
                </a:ext>
              </a:extLst>
            </xdr:cNvPr>
            <xdr:cNvSpPr txBox="1"/>
          </xdr:nvSpPr>
          <xdr:spPr>
            <a:xfrm>
              <a:off x="9678987" y="4878387"/>
              <a:ext cx="3395737"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NZ" sz="1100" b="0" i="0">
                  <a:latin typeface="Cambria Math" panose="02040503050406030204" pitchFamily="18" charset="0"/>
                  <a:ea typeface="Cambria Math" panose="02040503050406030204" pitchFamily="18" charset="0"/>
                </a:rPr>
                <a:t>((</a:t>
              </a:r>
              <a:r>
                <a:rPr lang="en-NZ" sz="1100" b="0" i="0">
                  <a:latin typeface="Cambria Math" panose="02040503050406030204" pitchFamily="18" charset="0"/>
                </a:rPr>
                <a:t>4</a:t>
              </a:r>
              <a:r>
                <a:rPr lang="en-NZ" sz="1100" b="0" i="0">
                  <a:latin typeface="Cambria Math" panose="02040503050406030204" pitchFamily="18" charset="0"/>
                  <a:ea typeface="Cambria Math" panose="02040503050406030204" pitchFamily="18" charset="0"/>
                </a:rPr>
                <a:t>×3)/(4×3+4×3)×75.1)+</a:t>
              </a:r>
              <a:r>
                <a:rPr lang="en-NZ" sz="1100" b="0" i="0">
                  <a:solidFill>
                    <a:schemeClr val="tx1"/>
                  </a:solidFill>
                  <a:effectLst/>
                  <a:latin typeface="Cambria Math" panose="02040503050406030204" pitchFamily="18" charset="0"/>
                  <a:ea typeface="Cambria Math" panose="02040503050406030204" pitchFamily="18" charset="0"/>
                  <a:cs typeface="+mn-cs"/>
                </a:rPr>
                <a:t>(</a:t>
              </a:r>
              <a:r>
                <a:rPr lang="en-NZ" sz="1100" b="0" i="0">
                  <a:solidFill>
                    <a:schemeClr val="tx1"/>
                  </a:solidFill>
                  <a:effectLst/>
                  <a:latin typeface="+mn-lt"/>
                  <a:ea typeface="+mn-ea"/>
                  <a:cs typeface="+mn-cs"/>
                </a:rPr>
                <a:t>(4×3)/(4×3+4×3)</a:t>
              </a:r>
              <a:r>
                <a:rPr lang="en-NZ" sz="1100" b="0" i="0">
                  <a:solidFill>
                    <a:schemeClr val="tx1"/>
                  </a:solidFill>
                  <a:effectLst/>
                  <a:latin typeface="Cambria Math" panose="02040503050406030204" pitchFamily="18" charset="0"/>
                  <a:ea typeface="Cambria Math" panose="02040503050406030204" pitchFamily="18" charset="0"/>
                  <a:cs typeface="+mn-cs"/>
                </a:rPr>
                <a:t>×22.1)=37°</a:t>
              </a:r>
              <a:endParaRPr lang="en-NZ" sz="1100"/>
            </a:p>
          </xdr:txBody>
        </xdr:sp>
      </mc:Fallback>
    </mc:AlternateContent>
    <xdr:clientData/>
  </xdr:oneCellAnchor>
  <xdr:oneCellAnchor>
    <xdr:from>
      <xdr:col>19</xdr:col>
      <xdr:colOff>509586</xdr:colOff>
      <xdr:row>23</xdr:row>
      <xdr:rowOff>7937</xdr:rowOff>
    </xdr:from>
    <xdr:ext cx="125996" cy="165366"/>
    <mc:AlternateContent xmlns:mc="http://schemas.openxmlformats.org/markup-compatibility/2006" xmlns:a14="http://schemas.microsoft.com/office/drawing/2010/main">
      <mc:Choice Requires="a14">
        <xdr:sp macro="" textlink="">
          <xdr:nvSpPr>
            <xdr:cNvPr id="19" name="TextBox 18">
              <a:extLst>
                <a:ext uri="{FF2B5EF4-FFF2-40B4-BE49-F238E27FC236}">
                  <a16:creationId xmlns:a16="http://schemas.microsoft.com/office/drawing/2014/main" id="{16032CD7-65F5-42E6-9A56-03CDB9FA522F}"/>
                </a:ext>
              </a:extLst>
            </xdr:cNvPr>
            <xdr:cNvSpPr txBox="1"/>
          </xdr:nvSpPr>
          <xdr:spPr>
            <a:xfrm>
              <a:off x="13027024" y="4381500"/>
              <a:ext cx="125996"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a:rPr lang="en-NZ" sz="1100" i="1">
                        <a:latin typeface="Cambria Math" panose="02040503050406030204" pitchFamily="18" charset="0"/>
                        <a:ea typeface="Cambria Math" panose="02040503050406030204" pitchFamily="18" charset="0"/>
                      </a:rPr>
                      <m:t>𝜃</m:t>
                    </m:r>
                  </m:oMath>
                </m:oMathPara>
              </a14:m>
              <a:endParaRPr lang="en-NZ" sz="1100"/>
            </a:p>
          </xdr:txBody>
        </xdr:sp>
      </mc:Choice>
      <mc:Fallback xmlns="">
        <xdr:sp macro="" textlink="">
          <xdr:nvSpPr>
            <xdr:cNvPr id="19" name="TextBox 18">
              <a:extLst>
                <a:ext uri="{FF2B5EF4-FFF2-40B4-BE49-F238E27FC236}">
                  <a16:creationId xmlns:a16="http://schemas.microsoft.com/office/drawing/2014/main" id="{16032CD7-65F5-42E6-9A56-03CDB9FA522F}"/>
                </a:ext>
              </a:extLst>
            </xdr:cNvPr>
            <xdr:cNvSpPr txBox="1"/>
          </xdr:nvSpPr>
          <xdr:spPr>
            <a:xfrm>
              <a:off x="13027024" y="4381500"/>
              <a:ext cx="125996"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NZ" sz="1100" i="0">
                  <a:latin typeface="Cambria Math" panose="02040503050406030204" pitchFamily="18" charset="0"/>
                  <a:ea typeface="Cambria Math" panose="02040503050406030204" pitchFamily="18" charset="0"/>
                </a:rPr>
                <a:t>𝜃</a:t>
              </a:r>
              <a:endParaRPr lang="en-NZ" sz="1100"/>
            </a:p>
          </xdr:txBody>
        </xdr:sp>
      </mc:Fallback>
    </mc:AlternateContent>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24A691F-93D6-47C9-B7D5-CFD63E391C70}" name="Table327" displayName="Table327" ref="CG162:CG170" totalsRowShown="0" headerRowDxfId="29" dataDxfId="28">
  <autoFilter ref="CG162:CG170" xr:uid="{7075C700-9E5E-429F-9AA3-E748A15CBE84}"/>
  <tableColumns count="1">
    <tableColumn id="1" xr3:uid="{E98AC5D6-1D1F-4358-A115-0698B7B14611}" name="Select"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A2D8260-17B0-4D6E-92A5-136AD56EF2ED}" name="Table48" displayName="Table48" ref="CF162:CF164" totalsRowShown="0" dataDxfId="26">
  <autoFilter ref="CF162:CF164" xr:uid="{1F8A190F-6FA9-48D5-AA4B-E3373F005E53}"/>
  <tableColumns count="1">
    <tableColumn id="1" xr3:uid="{24DDC313-AEB5-43B5-8D0D-A025F4501E80}" name="Select" dataDxfId="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FC6B9B4-28D2-418F-906F-CF6FB19FA23E}" name="Table4119" displayName="Table4119" ref="CE162:CE164" totalsRowShown="0" dataDxfId="24">
  <autoFilter ref="CE162:CE164" xr:uid="{AC6C697E-032F-498E-AC4A-A2564A32CE0E}"/>
  <tableColumns count="1">
    <tableColumn id="1" xr3:uid="{A1A629F5-F305-4A66-B7AF-3DA85A778776}" name="Select" dataDxfId="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CC20D4D-6931-47E9-A540-8EB3CC48F30A}" name="Table3210" displayName="Table3210" ref="CI111:CI119" totalsRowShown="0" headerRowDxfId="22" dataDxfId="21">
  <autoFilter ref="CI111:CI119" xr:uid="{7075C700-9E5E-429F-9AA3-E748A15CBE84}"/>
  <tableColumns count="1">
    <tableColumn id="1" xr3:uid="{D8F70C18-B26C-4747-8BCF-2FAC58C7B9D0}" name="Select" dataDxfId="2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844B7D4-1513-425A-B78E-0B34707A8C6D}" name="Table412" displayName="Table412" ref="CH111:CH113" totalsRowShown="0" dataDxfId="19">
  <autoFilter ref="CH111:CH113" xr:uid="{1F8A190F-6FA9-48D5-AA4B-E3373F005E53}"/>
  <tableColumns count="1">
    <tableColumn id="1" xr3:uid="{C439FD50-9803-4521-B495-BF0EFC4ADAB3}" name="Select" dataDxfId="1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24ECD55-B429-4CB4-B105-7EC509275BC9}" name="Table41113" displayName="Table41113" ref="CG111:CG113" totalsRowShown="0" dataDxfId="17">
  <autoFilter ref="CG111:CG113" xr:uid="{AC6C697E-032F-498E-AC4A-A2564A32CE0E}"/>
  <tableColumns count="1">
    <tableColumn id="1" xr3:uid="{375F4C10-F7F0-4DA4-B619-E551C119DA27}" name="Select" dataDxfId="16"/>
  </tableColumns>
  <tableStyleInfo name="TableStyleMedium2" showFirstColumn="0" showLastColumn="0" showRowStripes="1" showColumnStripes="0"/>
</table>
</file>

<file path=xl/theme/theme1.xml><?xml version="1.0" encoding="utf-8"?>
<a:theme xmlns:a="http://schemas.openxmlformats.org/drawingml/2006/main" name="Facet">
  <a:themeElements>
    <a:clrScheme name="NZSPA">
      <a:dk1>
        <a:srgbClr val="052B3D"/>
      </a:dk1>
      <a:lt1>
        <a:srgbClr val="FFFFFF"/>
      </a:lt1>
      <a:dk2>
        <a:srgbClr val="052B3D"/>
      </a:dk2>
      <a:lt2>
        <a:srgbClr val="E2F8E6"/>
      </a:lt2>
      <a:accent1>
        <a:srgbClr val="156082"/>
      </a:accent1>
      <a:accent2>
        <a:srgbClr val="66BA6E"/>
      </a:accent2>
      <a:accent3>
        <a:srgbClr val="756F82"/>
      </a:accent3>
      <a:accent4>
        <a:srgbClr val="B7EEBE"/>
      </a:accent4>
      <a:accent5>
        <a:srgbClr val="473F58"/>
      </a:accent5>
      <a:accent6>
        <a:srgbClr val="A39FAB"/>
      </a:accent6>
      <a:hlink>
        <a:srgbClr val="3C798D"/>
      </a:hlink>
      <a:folHlink>
        <a:srgbClr val="96607D"/>
      </a:folHlink>
    </a:clrScheme>
    <a:fontScheme name="Facet">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6.xm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9EC86-4C63-460B-B465-2ACC8CDFDBEF}">
  <dimension ref="A1:Z209"/>
  <sheetViews>
    <sheetView showGridLines="0" zoomScale="80" zoomScaleNormal="80" workbookViewId="0">
      <selection activeCell="U8" sqref="U8"/>
    </sheetView>
  </sheetViews>
  <sheetFormatPr defaultRowHeight="14.5" x14ac:dyDescent="0.35"/>
  <cols>
    <col min="2" max="2" width="24.5" customWidth="1"/>
    <col min="3" max="3" width="21.58203125" customWidth="1"/>
    <col min="4" max="4" width="16.33203125" customWidth="1"/>
    <col min="5" max="5" width="17.08203125" customWidth="1"/>
    <col min="11" max="11" width="12.83203125" customWidth="1"/>
    <col min="12" max="12" width="1.08203125" customWidth="1"/>
    <col min="13" max="13" width="8.58203125" customWidth="1"/>
  </cols>
  <sheetData>
    <row r="1" spans="1:26" ht="14.5" customHeight="1" x14ac:dyDescent="0.35">
      <c r="A1" s="29"/>
      <c r="B1" s="248" t="s">
        <v>0</v>
      </c>
      <c r="C1" s="248"/>
      <c r="D1" s="248"/>
      <c r="E1" s="248"/>
      <c r="F1" s="248"/>
      <c r="G1" s="248"/>
      <c r="H1" s="248"/>
      <c r="I1" s="248"/>
      <c r="J1" s="248"/>
      <c r="K1" s="248"/>
      <c r="L1" s="248"/>
      <c r="M1" s="248"/>
      <c r="N1" s="248"/>
      <c r="O1" s="248"/>
      <c r="P1" s="248"/>
      <c r="Q1" s="248"/>
      <c r="R1" s="248"/>
      <c r="S1" s="33"/>
      <c r="T1" s="30"/>
      <c r="U1" s="30"/>
      <c r="V1" s="30"/>
      <c r="W1" s="30"/>
      <c r="X1" s="30"/>
      <c r="Y1" s="30"/>
      <c r="Z1" s="30"/>
    </row>
    <row r="2" spans="1:26" ht="14.5" customHeight="1" x14ac:dyDescent="0.35">
      <c r="A2" s="29"/>
      <c r="B2" s="248"/>
      <c r="C2" s="248"/>
      <c r="D2" s="248"/>
      <c r="E2" s="248"/>
      <c r="F2" s="248"/>
      <c r="G2" s="248"/>
      <c r="H2" s="248"/>
      <c r="I2" s="248"/>
      <c r="J2" s="248"/>
      <c r="K2" s="248"/>
      <c r="L2" s="248"/>
      <c r="M2" s="248"/>
      <c r="N2" s="248"/>
      <c r="O2" s="248"/>
      <c r="P2" s="248"/>
      <c r="Q2" s="248"/>
      <c r="R2" s="248"/>
      <c r="T2" s="30"/>
      <c r="U2" s="30"/>
      <c r="V2" s="30"/>
      <c r="W2" s="30"/>
      <c r="X2" s="30"/>
      <c r="Y2" s="30"/>
      <c r="Z2" s="30"/>
    </row>
    <row r="3" spans="1:26" ht="14.5" customHeight="1" x14ac:dyDescent="0.35">
      <c r="A3" s="29"/>
      <c r="B3" s="248"/>
      <c r="C3" s="248"/>
      <c r="D3" s="248"/>
      <c r="E3" s="248"/>
      <c r="F3" s="248"/>
      <c r="G3" s="248"/>
      <c r="H3" s="248"/>
      <c r="I3" s="248"/>
      <c r="J3" s="248"/>
      <c r="K3" s="248"/>
      <c r="L3" s="248"/>
      <c r="M3" s="248"/>
      <c r="N3" s="248"/>
      <c r="O3" s="248"/>
      <c r="P3" s="248"/>
      <c r="Q3" s="248"/>
      <c r="R3" s="248"/>
      <c r="S3" s="33"/>
      <c r="T3" s="30"/>
      <c r="U3" s="30"/>
      <c r="V3" s="30"/>
      <c r="W3" s="30"/>
      <c r="X3" s="30"/>
      <c r="Y3" s="30"/>
      <c r="Z3" s="30"/>
    </row>
    <row r="4" spans="1:26" ht="14.5" customHeight="1" x14ac:dyDescent="0.35">
      <c r="A4" s="29"/>
      <c r="B4" s="248"/>
      <c r="C4" s="248"/>
      <c r="D4" s="248"/>
      <c r="E4" s="248"/>
      <c r="F4" s="248"/>
      <c r="G4" s="248"/>
      <c r="H4" s="248"/>
      <c r="I4" s="248"/>
      <c r="J4" s="248"/>
      <c r="K4" s="248"/>
      <c r="L4" s="248"/>
      <c r="M4" s="248"/>
      <c r="N4" s="248"/>
      <c r="O4" s="248"/>
      <c r="P4" s="248"/>
      <c r="Q4" s="248"/>
      <c r="R4" s="248"/>
      <c r="S4" s="33"/>
      <c r="T4" s="30"/>
      <c r="U4" s="30"/>
      <c r="V4" s="30"/>
      <c r="W4" s="30"/>
      <c r="X4" s="30"/>
      <c r="Y4" s="30"/>
      <c r="Z4" s="30"/>
    </row>
    <row r="5" spans="1:26" ht="14.5" customHeight="1" x14ac:dyDescent="0.35">
      <c r="B5" s="34"/>
      <c r="C5" s="34"/>
      <c r="D5" s="34"/>
      <c r="E5" s="34"/>
      <c r="F5" s="34"/>
      <c r="G5" s="34"/>
      <c r="H5" s="34"/>
      <c r="I5" s="34"/>
      <c r="J5" s="34"/>
      <c r="K5" s="35"/>
      <c r="L5" s="35"/>
      <c r="M5" s="35"/>
      <c r="N5" s="35"/>
      <c r="O5" s="35"/>
      <c r="P5" s="35"/>
      <c r="Q5" s="35"/>
      <c r="R5" s="35"/>
      <c r="S5" s="35"/>
    </row>
    <row r="6" spans="1:26" ht="28" customHeight="1" x14ac:dyDescent="0.35">
      <c r="B6" s="249" t="s">
        <v>1</v>
      </c>
      <c r="C6" s="249"/>
      <c r="D6" s="249"/>
      <c r="E6" s="249"/>
      <c r="F6" s="249"/>
      <c r="G6" s="249"/>
      <c r="H6" s="249"/>
      <c r="I6" s="249"/>
      <c r="J6" s="249"/>
      <c r="K6" s="249"/>
      <c r="L6" s="249"/>
      <c r="M6" s="249"/>
      <c r="N6" s="249"/>
      <c r="O6" s="249"/>
      <c r="P6" s="249"/>
      <c r="Q6" s="249"/>
      <c r="R6" s="249"/>
    </row>
    <row r="7" spans="1:26" ht="28" customHeight="1" x14ac:dyDescent="0.35">
      <c r="B7" s="249"/>
      <c r="C7" s="249"/>
      <c r="D7" s="249"/>
      <c r="E7" s="249"/>
      <c r="F7" s="249"/>
      <c r="G7" s="249"/>
      <c r="H7" s="249"/>
      <c r="I7" s="249"/>
      <c r="J7" s="249"/>
      <c r="K7" s="249"/>
      <c r="L7" s="249"/>
      <c r="M7" s="249"/>
      <c r="N7" s="249"/>
      <c r="O7" s="249"/>
      <c r="P7" s="249"/>
      <c r="Q7" s="249"/>
      <c r="R7" s="249"/>
    </row>
    <row r="8" spans="1:26" x14ac:dyDescent="0.35">
      <c r="B8" s="249"/>
      <c r="C8" s="249"/>
      <c r="D8" s="249"/>
      <c r="E8" s="249"/>
      <c r="F8" s="249"/>
      <c r="G8" s="249"/>
      <c r="H8" s="249"/>
      <c r="I8" s="249"/>
      <c r="J8" s="249"/>
      <c r="K8" s="249"/>
      <c r="L8" s="249"/>
      <c r="M8" s="249"/>
      <c r="N8" s="249"/>
      <c r="O8" s="249"/>
      <c r="P8" s="249"/>
      <c r="Q8" s="249"/>
      <c r="R8" s="249"/>
    </row>
    <row r="9" spans="1:26" x14ac:dyDescent="0.35">
      <c r="B9" s="1"/>
      <c r="C9" s="1"/>
      <c r="D9" s="1"/>
      <c r="E9" s="1"/>
      <c r="F9" s="1"/>
      <c r="G9" s="1"/>
      <c r="H9" s="1"/>
      <c r="I9" s="1"/>
      <c r="J9" s="1"/>
    </row>
    <row r="10" spans="1:26" x14ac:dyDescent="0.35">
      <c r="B10" s="247" t="s">
        <v>2</v>
      </c>
      <c r="C10" s="247"/>
      <c r="D10" s="247"/>
      <c r="E10" s="247"/>
      <c r="F10" s="247"/>
      <c r="G10" s="247"/>
      <c r="H10" s="247"/>
      <c r="I10" s="247"/>
      <c r="J10" s="34"/>
      <c r="K10" s="250" t="s">
        <v>3</v>
      </c>
      <c r="L10" s="251"/>
      <c r="M10" s="251"/>
      <c r="N10" s="251"/>
      <c r="O10" s="251"/>
      <c r="P10" s="251"/>
      <c r="Q10" s="251"/>
      <c r="R10" s="251"/>
      <c r="S10" s="243"/>
      <c r="T10" s="243"/>
      <c r="U10" s="243"/>
      <c r="V10" s="243"/>
      <c r="W10" s="243"/>
    </row>
    <row r="11" spans="1:26" ht="14.5" customHeight="1" x14ac:dyDescent="0.35">
      <c r="B11" s="34"/>
      <c r="C11" s="34"/>
      <c r="D11" s="34"/>
      <c r="E11" s="34"/>
      <c r="F11" s="34"/>
      <c r="G11" s="34"/>
      <c r="H11" s="34"/>
      <c r="I11" s="34"/>
      <c r="J11" s="34"/>
      <c r="K11" s="34"/>
      <c r="L11" s="36"/>
      <c r="M11" s="36"/>
      <c r="N11" s="36"/>
      <c r="O11" s="34"/>
      <c r="P11" s="34"/>
      <c r="Q11" s="34"/>
      <c r="R11" s="34"/>
      <c r="S11" s="31"/>
    </row>
    <row r="12" spans="1:26" ht="15" customHeight="1" x14ac:dyDescent="0.35">
      <c r="B12" s="244" t="s">
        <v>4</v>
      </c>
      <c r="C12" s="244"/>
      <c r="D12" s="244"/>
      <c r="E12" s="244"/>
      <c r="F12" s="244"/>
      <c r="G12" s="244"/>
      <c r="H12" s="244"/>
      <c r="I12" s="244"/>
      <c r="J12" s="34"/>
      <c r="K12" s="37"/>
      <c r="L12" s="245" t="s">
        <v>5</v>
      </c>
      <c r="M12" s="245"/>
      <c r="N12" s="245"/>
      <c r="O12" s="245"/>
      <c r="P12" s="245"/>
      <c r="Q12" s="245"/>
      <c r="R12" s="245"/>
      <c r="S12" s="2"/>
    </row>
    <row r="13" spans="1:26" ht="14.15" customHeight="1" x14ac:dyDescent="0.35">
      <c r="B13" s="244"/>
      <c r="C13" s="244"/>
      <c r="D13" s="244"/>
      <c r="E13" s="244"/>
      <c r="F13" s="244"/>
      <c r="G13" s="244"/>
      <c r="H13" s="244"/>
      <c r="I13" s="244"/>
      <c r="J13" s="34"/>
      <c r="K13" s="34"/>
      <c r="L13" s="245"/>
      <c r="M13" s="245"/>
      <c r="N13" s="245"/>
      <c r="O13" s="245"/>
      <c r="P13" s="245"/>
      <c r="Q13" s="245"/>
      <c r="R13" s="245"/>
    </row>
    <row r="14" spans="1:26" ht="15" customHeight="1" x14ac:dyDescent="0.35">
      <c r="B14" s="244"/>
      <c r="C14" s="244"/>
      <c r="D14" s="244"/>
      <c r="E14" s="244"/>
      <c r="F14" s="244"/>
      <c r="G14" s="244"/>
      <c r="H14" s="244"/>
      <c r="I14" s="244"/>
      <c r="J14" s="34"/>
      <c r="K14" s="35"/>
      <c r="L14" s="245"/>
      <c r="M14" s="245"/>
      <c r="N14" s="245"/>
      <c r="O14" s="245"/>
      <c r="P14" s="245"/>
      <c r="Q14" s="245"/>
      <c r="R14" s="245"/>
      <c r="T14" s="242"/>
    </row>
    <row r="15" spans="1:26" ht="14.5" customHeight="1" x14ac:dyDescent="0.35">
      <c r="B15" s="34"/>
      <c r="C15" s="34"/>
      <c r="D15" s="34"/>
      <c r="E15" s="34"/>
      <c r="F15" s="34"/>
      <c r="G15" s="34"/>
      <c r="H15" s="34"/>
      <c r="I15" s="34"/>
      <c r="J15" s="34"/>
      <c r="K15" s="38"/>
      <c r="L15" s="246" t="s">
        <v>6</v>
      </c>
      <c r="M15" s="246"/>
      <c r="N15" s="246"/>
      <c r="O15" s="246"/>
      <c r="P15" s="246"/>
      <c r="Q15" s="246"/>
      <c r="R15" s="246"/>
      <c r="T15" s="242"/>
    </row>
    <row r="16" spans="1:26" ht="14.5" customHeight="1" x14ac:dyDescent="0.35">
      <c r="B16" s="252" t="s">
        <v>7</v>
      </c>
      <c r="C16" s="252"/>
      <c r="D16" s="252"/>
      <c r="E16" s="252"/>
      <c r="F16" s="252"/>
      <c r="G16" s="252"/>
      <c r="H16" s="252"/>
      <c r="I16" s="252"/>
      <c r="J16" s="34"/>
      <c r="K16" s="38"/>
      <c r="L16" s="246"/>
      <c r="M16" s="246"/>
      <c r="N16" s="246"/>
      <c r="O16" s="246"/>
      <c r="P16" s="246"/>
      <c r="Q16" s="246"/>
      <c r="R16" s="246"/>
      <c r="T16" s="242"/>
    </row>
    <row r="17" spans="2:19" ht="14.5" customHeight="1" x14ac:dyDescent="0.35">
      <c r="B17" s="252"/>
      <c r="C17" s="252"/>
      <c r="D17" s="252"/>
      <c r="E17" s="252"/>
      <c r="F17" s="252"/>
      <c r="G17" s="252"/>
      <c r="H17" s="252"/>
      <c r="I17" s="252"/>
      <c r="J17" s="34"/>
      <c r="K17" s="35"/>
      <c r="L17" s="246"/>
      <c r="M17" s="246"/>
      <c r="N17" s="246"/>
      <c r="O17" s="246"/>
      <c r="P17" s="246"/>
      <c r="Q17" s="246"/>
      <c r="R17" s="246"/>
    </row>
    <row r="18" spans="2:19" ht="14.5" customHeight="1" x14ac:dyDescent="0.35">
      <c r="B18" s="252"/>
      <c r="C18" s="252"/>
      <c r="D18" s="252"/>
      <c r="E18" s="252"/>
      <c r="F18" s="252"/>
      <c r="G18" s="252"/>
      <c r="H18" s="252"/>
      <c r="I18" s="252"/>
      <c r="J18" s="34"/>
      <c r="K18" s="35"/>
      <c r="L18" s="35"/>
      <c r="M18" s="35"/>
      <c r="N18" s="35"/>
      <c r="O18" s="35"/>
      <c r="P18" s="35"/>
      <c r="Q18" s="35"/>
      <c r="R18" s="35"/>
    </row>
    <row r="19" spans="2:19" ht="14.5" customHeight="1" x14ac:dyDescent="0.35">
      <c r="B19" s="34"/>
      <c r="C19" s="34"/>
      <c r="D19" s="34"/>
      <c r="E19" s="34"/>
      <c r="F19" s="34"/>
      <c r="G19" s="34"/>
      <c r="H19" s="34"/>
      <c r="I19" s="34"/>
      <c r="J19" s="34"/>
      <c r="K19" s="38"/>
      <c r="L19" s="246" t="s">
        <v>8</v>
      </c>
      <c r="M19" s="246"/>
      <c r="N19" s="246"/>
      <c r="O19" s="246"/>
      <c r="P19" s="246"/>
      <c r="Q19" s="246"/>
      <c r="R19" s="246"/>
    </row>
    <row r="20" spans="2:19" ht="14.5" customHeight="1" x14ac:dyDescent="0.35">
      <c r="B20" s="34"/>
      <c r="C20" s="40" t="s">
        <v>9</v>
      </c>
      <c r="D20" s="34" t="s">
        <v>10</v>
      </c>
      <c r="E20" s="34"/>
      <c r="F20" s="34"/>
      <c r="G20" s="34"/>
      <c r="H20" s="34"/>
      <c r="I20" s="34"/>
      <c r="J20" s="34"/>
      <c r="K20" s="38"/>
      <c r="L20" s="246"/>
      <c r="M20" s="246"/>
      <c r="N20" s="246"/>
      <c r="O20" s="246"/>
      <c r="P20" s="246"/>
      <c r="Q20" s="246"/>
      <c r="R20" s="246"/>
      <c r="S20" s="28"/>
    </row>
    <row r="21" spans="2:19" ht="14.5" customHeight="1" x14ac:dyDescent="0.35">
      <c r="B21" s="34"/>
      <c r="C21" s="40" t="s">
        <v>11</v>
      </c>
      <c r="D21" s="34" t="s">
        <v>12</v>
      </c>
      <c r="E21" s="34"/>
      <c r="F21" s="34"/>
      <c r="G21" s="34"/>
      <c r="H21" s="34"/>
      <c r="I21" s="34"/>
      <c r="J21" s="34"/>
      <c r="K21" s="35"/>
      <c r="L21" s="246"/>
      <c r="M21" s="246"/>
      <c r="N21" s="246"/>
      <c r="O21" s="246"/>
      <c r="P21" s="246"/>
      <c r="Q21" s="246"/>
      <c r="R21" s="246"/>
      <c r="S21" s="28"/>
    </row>
    <row r="22" spans="2:19" ht="14.5" customHeight="1" x14ac:dyDescent="0.35">
      <c r="B22" s="34"/>
      <c r="C22" s="40" t="s">
        <v>13</v>
      </c>
      <c r="D22" s="34" t="s">
        <v>14</v>
      </c>
      <c r="E22" s="34"/>
      <c r="F22" s="34"/>
      <c r="G22" s="34"/>
      <c r="H22" s="34"/>
      <c r="I22" s="34"/>
      <c r="J22" s="34"/>
      <c r="K22" s="35"/>
      <c r="L22" s="246"/>
      <c r="M22" s="246"/>
      <c r="N22" s="246"/>
      <c r="O22" s="246"/>
      <c r="P22" s="246"/>
      <c r="Q22" s="246"/>
      <c r="R22" s="246"/>
      <c r="S22" s="28"/>
    </row>
    <row r="23" spans="2:19" ht="14.5" customHeight="1" x14ac:dyDescent="0.35">
      <c r="B23" s="34"/>
      <c r="C23" s="40" t="s">
        <v>15</v>
      </c>
      <c r="D23" s="34" t="s">
        <v>16</v>
      </c>
      <c r="E23" s="34"/>
      <c r="F23" s="34"/>
      <c r="G23" s="34"/>
      <c r="H23" s="34"/>
      <c r="I23" s="34"/>
      <c r="J23" s="34"/>
      <c r="K23" s="35"/>
      <c r="L23" s="39"/>
      <c r="M23" s="39"/>
      <c r="N23" s="39"/>
      <c r="O23" s="39"/>
      <c r="P23" s="39"/>
      <c r="Q23" s="39"/>
      <c r="R23" s="39"/>
      <c r="S23" s="28"/>
    </row>
    <row r="24" spans="2:19" ht="14.5" customHeight="1" x14ac:dyDescent="0.35">
      <c r="B24" s="34"/>
      <c r="C24" s="40" t="s">
        <v>17</v>
      </c>
      <c r="D24" s="34" t="s">
        <v>18</v>
      </c>
      <c r="E24" s="34"/>
      <c r="F24" s="34"/>
      <c r="G24" s="34"/>
      <c r="H24" s="34"/>
      <c r="I24" s="34"/>
      <c r="J24" s="34"/>
      <c r="K24" s="41"/>
      <c r="L24" s="246" t="s">
        <v>19</v>
      </c>
      <c r="M24" s="246"/>
      <c r="N24" s="246"/>
      <c r="O24" s="246"/>
      <c r="P24" s="246"/>
      <c r="Q24" s="246"/>
      <c r="R24" s="246"/>
      <c r="S24" s="28"/>
    </row>
    <row r="25" spans="2:19" ht="14.5" customHeight="1" x14ac:dyDescent="0.35">
      <c r="B25" s="34"/>
      <c r="C25" s="36"/>
      <c r="D25" s="36"/>
      <c r="E25" s="36"/>
      <c r="F25" s="34"/>
      <c r="G25" s="34"/>
      <c r="H25" s="34"/>
      <c r="I25" s="34"/>
      <c r="J25" s="34"/>
      <c r="K25" s="41"/>
      <c r="L25" s="246"/>
      <c r="M25" s="246"/>
      <c r="N25" s="246"/>
      <c r="O25" s="246"/>
      <c r="P25" s="246"/>
      <c r="Q25" s="246"/>
      <c r="R25" s="246"/>
    </row>
    <row r="26" spans="2:19" ht="14.5" customHeight="1" x14ac:dyDescent="0.35">
      <c r="B26" s="247" t="s">
        <v>20</v>
      </c>
      <c r="C26" s="247"/>
      <c r="D26" s="247"/>
      <c r="E26" s="247"/>
      <c r="F26" s="247"/>
      <c r="G26" s="247"/>
      <c r="H26" s="247"/>
      <c r="I26" s="247"/>
      <c r="J26" s="34"/>
      <c r="K26" s="38"/>
      <c r="L26" s="246"/>
      <c r="M26" s="246"/>
      <c r="N26" s="246"/>
      <c r="O26" s="246"/>
      <c r="P26" s="246"/>
      <c r="Q26" s="246"/>
      <c r="R26" s="246"/>
    </row>
    <row r="27" spans="2:19" ht="14.5" customHeight="1" x14ac:dyDescent="0.35">
      <c r="B27" s="252" t="s">
        <v>21</v>
      </c>
      <c r="C27" s="252"/>
      <c r="D27" s="252"/>
      <c r="E27" s="252"/>
      <c r="F27" s="252"/>
      <c r="G27" s="252"/>
      <c r="H27" s="252"/>
      <c r="I27" s="252"/>
      <c r="J27" s="34"/>
      <c r="K27" s="35"/>
      <c r="L27" s="35"/>
      <c r="M27" s="35"/>
      <c r="N27" s="35"/>
      <c r="O27" s="35"/>
      <c r="P27" s="35"/>
      <c r="Q27" s="35"/>
      <c r="R27" s="35"/>
    </row>
    <row r="28" spans="2:19" ht="14.5" customHeight="1" x14ac:dyDescent="0.35">
      <c r="B28" s="252"/>
      <c r="C28" s="252"/>
      <c r="D28" s="252"/>
      <c r="E28" s="252"/>
      <c r="F28" s="252"/>
      <c r="G28" s="252"/>
      <c r="H28" s="252"/>
      <c r="I28" s="252"/>
      <c r="J28" s="34"/>
      <c r="K28" s="38"/>
      <c r="L28" s="246" t="s">
        <v>22</v>
      </c>
      <c r="M28" s="246"/>
      <c r="N28" s="246"/>
      <c r="O28" s="246"/>
      <c r="P28" s="246"/>
      <c r="Q28" s="246"/>
      <c r="R28" s="246"/>
    </row>
    <row r="29" spans="2:19" ht="14.5" customHeight="1" x14ac:dyDescent="0.35">
      <c r="B29" s="252"/>
      <c r="C29" s="252"/>
      <c r="D29" s="252"/>
      <c r="E29" s="252"/>
      <c r="F29" s="252"/>
      <c r="G29" s="252"/>
      <c r="H29" s="252"/>
      <c r="I29" s="252"/>
      <c r="J29" s="34"/>
      <c r="K29" s="35"/>
      <c r="L29" s="246"/>
      <c r="M29" s="246"/>
      <c r="N29" s="246"/>
      <c r="O29" s="246"/>
      <c r="P29" s="246"/>
      <c r="Q29" s="246"/>
      <c r="R29" s="246"/>
    </row>
    <row r="30" spans="2:19" ht="14.5" customHeight="1" x14ac:dyDescent="0.35">
      <c r="B30" s="252"/>
      <c r="C30" s="252"/>
      <c r="D30" s="252"/>
      <c r="E30" s="252"/>
      <c r="F30" s="252"/>
      <c r="G30" s="252"/>
      <c r="H30" s="252"/>
      <c r="I30" s="252"/>
      <c r="J30" s="34"/>
      <c r="K30" s="35"/>
      <c r="L30" s="35"/>
      <c r="M30" s="35"/>
      <c r="N30" s="35"/>
      <c r="O30" s="35"/>
      <c r="P30" s="35"/>
      <c r="Q30" s="35"/>
      <c r="R30" s="35"/>
    </row>
    <row r="31" spans="2:19" ht="14.5" customHeight="1" x14ac:dyDescent="0.35">
      <c r="B31" s="247" t="s">
        <v>23</v>
      </c>
      <c r="C31" s="247"/>
      <c r="D31" s="247"/>
      <c r="E31" s="247"/>
      <c r="F31" s="247"/>
      <c r="G31" s="247"/>
      <c r="H31" s="247"/>
      <c r="I31" s="247"/>
      <c r="J31" s="34"/>
      <c r="K31" s="253" t="s">
        <v>24</v>
      </c>
      <c r="L31" s="253"/>
      <c r="M31" s="253"/>
      <c r="N31" s="253"/>
      <c r="O31" s="253"/>
      <c r="P31" s="253"/>
      <c r="Q31" s="253"/>
      <c r="R31" s="253"/>
      <c r="S31" s="32"/>
    </row>
    <row r="32" spans="2:19" ht="14.5" customHeight="1" x14ac:dyDescent="0.35">
      <c r="B32" s="42"/>
      <c r="C32" s="35"/>
      <c r="D32" s="35"/>
      <c r="E32" s="35"/>
      <c r="F32" s="35"/>
      <c r="G32" s="35"/>
      <c r="H32" s="35"/>
      <c r="I32" s="35"/>
      <c r="J32" s="34"/>
      <c r="K32" s="42"/>
      <c r="L32" s="42"/>
      <c r="M32" s="35"/>
      <c r="N32" s="35"/>
      <c r="O32" s="35"/>
      <c r="P32" s="35"/>
      <c r="Q32" s="35"/>
      <c r="R32" s="35"/>
      <c r="S32" s="2"/>
    </row>
    <row r="33" spans="1:18" ht="14.5" customHeight="1" x14ac:dyDescent="0.35">
      <c r="B33" s="244" t="s">
        <v>25</v>
      </c>
      <c r="C33" s="254"/>
      <c r="D33" s="254"/>
      <c r="E33" s="254"/>
      <c r="F33" s="254"/>
      <c r="G33" s="254"/>
      <c r="H33" s="254"/>
      <c r="I33" s="254"/>
      <c r="J33" s="34"/>
      <c r="K33" s="43" t="s">
        <v>26</v>
      </c>
      <c r="L33" s="43"/>
      <c r="M33" s="42" t="s">
        <v>27</v>
      </c>
      <c r="N33" s="35"/>
      <c r="O33" s="35"/>
      <c r="P33" s="35"/>
      <c r="Q33" s="35"/>
      <c r="R33" s="35"/>
    </row>
    <row r="34" spans="1:18" ht="14.5" customHeight="1" x14ac:dyDescent="0.35">
      <c r="B34" s="254"/>
      <c r="C34" s="254"/>
      <c r="D34" s="254"/>
      <c r="E34" s="254"/>
      <c r="F34" s="254"/>
      <c r="G34" s="254"/>
      <c r="H34" s="254"/>
      <c r="I34" s="254"/>
      <c r="J34" s="34"/>
      <c r="K34" s="43" t="s">
        <v>28</v>
      </c>
      <c r="L34" s="43"/>
      <c r="M34" s="42" t="s">
        <v>29</v>
      </c>
      <c r="N34" s="35"/>
      <c r="O34" s="35"/>
      <c r="P34" s="35"/>
      <c r="Q34" s="35"/>
      <c r="R34" s="35"/>
    </row>
    <row r="35" spans="1:18" ht="14.5" customHeight="1" x14ac:dyDescent="0.35">
      <c r="B35" s="254"/>
      <c r="C35" s="254"/>
      <c r="D35" s="254"/>
      <c r="E35" s="254"/>
      <c r="F35" s="254"/>
      <c r="G35" s="254"/>
      <c r="H35" s="254"/>
      <c r="I35" s="254"/>
      <c r="J35" s="34"/>
      <c r="K35" s="43" t="s">
        <v>30</v>
      </c>
      <c r="L35" s="43"/>
      <c r="M35" s="42" t="s">
        <v>31</v>
      </c>
      <c r="N35" s="35"/>
      <c r="O35" s="35"/>
      <c r="P35" s="35"/>
      <c r="Q35" s="35"/>
      <c r="R35" s="35"/>
    </row>
    <row r="36" spans="1:18" ht="14.5" customHeight="1" x14ac:dyDescent="0.45">
      <c r="B36" s="254"/>
      <c r="C36" s="254"/>
      <c r="D36" s="254"/>
      <c r="E36" s="254"/>
      <c r="F36" s="254"/>
      <c r="G36" s="254"/>
      <c r="H36" s="254"/>
      <c r="I36" s="254"/>
      <c r="J36" s="34"/>
      <c r="K36" s="43" t="s">
        <v>32</v>
      </c>
      <c r="L36" s="43"/>
      <c r="M36" s="42" t="s">
        <v>33</v>
      </c>
      <c r="N36" s="35"/>
      <c r="O36" s="35"/>
      <c r="P36" s="35"/>
      <c r="Q36" s="35"/>
      <c r="R36" s="35"/>
    </row>
    <row r="37" spans="1:18" ht="14.5" customHeight="1" x14ac:dyDescent="0.45">
      <c r="B37" s="255"/>
      <c r="C37" s="255"/>
      <c r="D37" s="255"/>
      <c r="E37" s="255"/>
      <c r="F37" s="255"/>
      <c r="G37" s="255"/>
      <c r="H37" s="255"/>
      <c r="I37" s="255"/>
      <c r="J37" s="34"/>
      <c r="K37" s="43" t="s">
        <v>34</v>
      </c>
      <c r="L37" s="43"/>
      <c r="M37" s="42" t="s">
        <v>35</v>
      </c>
      <c r="N37" s="35"/>
      <c r="O37" s="35"/>
      <c r="P37" s="35"/>
      <c r="Q37" s="35"/>
      <c r="R37" s="35"/>
    </row>
    <row r="38" spans="1:18" ht="14.5" customHeight="1" x14ac:dyDescent="0.45">
      <c r="B38" s="42"/>
      <c r="C38" s="35"/>
      <c r="D38" s="35"/>
      <c r="E38" s="35"/>
      <c r="F38" s="35"/>
      <c r="G38" s="35"/>
      <c r="H38" s="35"/>
      <c r="I38" s="35"/>
      <c r="J38" s="34"/>
      <c r="K38" s="43" t="s">
        <v>36</v>
      </c>
      <c r="L38" s="43"/>
      <c r="M38" s="42" t="s">
        <v>37</v>
      </c>
      <c r="N38" s="35"/>
      <c r="O38" s="35"/>
      <c r="P38" s="35"/>
      <c r="Q38" s="35"/>
      <c r="R38" s="35"/>
    </row>
    <row r="39" spans="1:18" ht="14.5" customHeight="1" x14ac:dyDescent="0.45">
      <c r="B39" s="42"/>
      <c r="C39" s="35"/>
      <c r="D39" s="35"/>
      <c r="E39" s="35"/>
      <c r="F39" s="35"/>
      <c r="G39" s="35"/>
      <c r="H39" s="35"/>
      <c r="I39" s="35"/>
      <c r="J39" s="34"/>
      <c r="K39" s="43" t="s">
        <v>38</v>
      </c>
      <c r="L39" s="43"/>
      <c r="M39" s="42" t="s">
        <v>39</v>
      </c>
      <c r="N39" s="35"/>
      <c r="O39" s="35"/>
      <c r="P39" s="35"/>
      <c r="Q39" s="35"/>
      <c r="R39" s="35"/>
    </row>
    <row r="40" spans="1:18" ht="14.5" customHeight="1" x14ac:dyDescent="0.35">
      <c r="B40" s="42"/>
      <c r="C40" s="35"/>
      <c r="D40" s="35"/>
      <c r="E40" s="35"/>
      <c r="F40" s="35"/>
      <c r="G40" s="35"/>
      <c r="H40" s="35"/>
      <c r="I40" s="35"/>
      <c r="J40" s="34"/>
      <c r="K40" s="43" t="s">
        <v>40</v>
      </c>
      <c r="L40" s="43"/>
      <c r="M40" s="42" t="s">
        <v>41</v>
      </c>
      <c r="N40" s="35"/>
      <c r="O40" s="35"/>
      <c r="P40" s="35"/>
      <c r="Q40" s="35"/>
      <c r="R40" s="35"/>
    </row>
    <row r="41" spans="1:18" ht="14.5" customHeight="1" x14ac:dyDescent="0.35">
      <c r="B41" s="42"/>
      <c r="C41" s="35"/>
      <c r="D41" s="35"/>
      <c r="E41" s="35"/>
      <c r="F41" s="35"/>
      <c r="G41" s="35"/>
      <c r="H41" s="35"/>
      <c r="I41" s="35"/>
      <c r="J41" s="34"/>
      <c r="K41" s="43" t="s">
        <v>42</v>
      </c>
      <c r="L41" s="43"/>
      <c r="M41" s="42" t="s">
        <v>43</v>
      </c>
      <c r="N41" s="35"/>
      <c r="O41" s="35"/>
      <c r="P41" s="35"/>
      <c r="Q41" s="35"/>
      <c r="R41" s="35"/>
    </row>
    <row r="42" spans="1:18" ht="14.5" customHeight="1" x14ac:dyDescent="0.35">
      <c r="B42" s="42"/>
      <c r="C42" s="35"/>
      <c r="D42" s="35"/>
      <c r="E42" s="35"/>
      <c r="F42" s="35"/>
      <c r="G42" s="35"/>
      <c r="H42" s="35"/>
      <c r="I42" s="35"/>
      <c r="J42" s="34"/>
      <c r="K42" s="43" t="s">
        <v>44</v>
      </c>
      <c r="L42" s="43"/>
      <c r="M42" s="42" t="s">
        <v>45</v>
      </c>
      <c r="N42" s="35"/>
      <c r="O42" s="35"/>
      <c r="P42" s="35"/>
      <c r="Q42" s="35"/>
      <c r="R42" s="35"/>
    </row>
    <row r="43" spans="1:18" ht="14.5" customHeight="1" x14ac:dyDescent="0.35">
      <c r="B43" s="42"/>
      <c r="C43" s="35"/>
      <c r="D43" s="35"/>
      <c r="E43" s="35"/>
      <c r="F43" s="35"/>
      <c r="G43" s="35"/>
      <c r="H43" s="35"/>
      <c r="I43" s="35"/>
      <c r="J43" s="34"/>
      <c r="K43" s="43" t="s">
        <v>46</v>
      </c>
      <c r="L43" s="43"/>
      <c r="M43" s="42" t="s">
        <v>47</v>
      </c>
      <c r="N43" s="35"/>
      <c r="O43" s="35"/>
      <c r="P43" s="35"/>
      <c r="Q43" s="35"/>
      <c r="R43" s="35"/>
    </row>
    <row r="44" spans="1:18" ht="14.5" customHeight="1" x14ac:dyDescent="0.35">
      <c r="B44" s="42"/>
      <c r="C44" s="35"/>
      <c r="D44" s="35"/>
      <c r="E44" s="35"/>
      <c r="F44" s="35"/>
      <c r="G44" s="35"/>
      <c r="H44" s="35"/>
      <c r="I44" s="35"/>
      <c r="J44" s="34"/>
      <c r="K44" s="43" t="s">
        <v>48</v>
      </c>
      <c r="L44" s="43"/>
      <c r="M44" s="42" t="s">
        <v>49</v>
      </c>
      <c r="N44" s="35"/>
      <c r="O44" s="35"/>
      <c r="P44" s="35"/>
      <c r="Q44" s="35"/>
      <c r="R44" s="35"/>
    </row>
    <row r="45" spans="1:18" ht="14.5" customHeight="1" x14ac:dyDescent="0.35">
      <c r="A45" s="10"/>
      <c r="B45" s="42"/>
      <c r="C45" s="35"/>
      <c r="D45" s="35"/>
      <c r="E45" s="35"/>
      <c r="F45" s="35"/>
      <c r="G45" s="35"/>
      <c r="H45" s="35"/>
      <c r="I45" s="35"/>
      <c r="J45" s="34"/>
      <c r="K45" s="44" t="s">
        <v>50</v>
      </c>
      <c r="L45" s="45"/>
      <c r="M45" s="42" t="s">
        <v>51</v>
      </c>
      <c r="N45" s="35"/>
      <c r="O45" s="35"/>
      <c r="P45" s="35"/>
      <c r="Q45" s="35"/>
      <c r="R45" s="35"/>
    </row>
    <row r="46" spans="1:18" ht="14.5" customHeight="1" x14ac:dyDescent="0.35">
      <c r="B46" s="42"/>
      <c r="C46" s="35"/>
      <c r="D46" s="35"/>
      <c r="E46" s="35"/>
      <c r="F46" s="35"/>
      <c r="G46" s="35"/>
      <c r="H46" s="35"/>
      <c r="I46" s="35"/>
      <c r="J46" s="34"/>
      <c r="K46" s="35"/>
      <c r="L46" s="35"/>
      <c r="M46" s="42" t="s">
        <v>52</v>
      </c>
      <c r="N46" s="35"/>
      <c r="O46" s="35"/>
      <c r="P46" s="35"/>
      <c r="Q46" s="35"/>
      <c r="R46" s="35"/>
    </row>
    <row r="47" spans="1:18" ht="14.5" customHeight="1" x14ac:dyDescent="0.35">
      <c r="B47" s="42"/>
      <c r="C47" s="35"/>
      <c r="D47" s="35"/>
      <c r="E47" s="35"/>
      <c r="F47" s="35"/>
      <c r="G47" s="35"/>
      <c r="H47" s="35"/>
      <c r="I47" s="35"/>
      <c r="J47" s="34"/>
      <c r="K47" s="35"/>
      <c r="L47" s="35"/>
      <c r="M47" s="35"/>
      <c r="N47" s="35"/>
      <c r="O47" s="35"/>
      <c r="P47" s="35"/>
      <c r="Q47" s="35"/>
      <c r="R47" s="35"/>
    </row>
    <row r="48" spans="1:18" ht="14.5" customHeight="1" x14ac:dyDescent="0.35">
      <c r="B48" s="42"/>
      <c r="C48" s="35"/>
      <c r="D48" s="35"/>
      <c r="E48" s="35"/>
      <c r="F48" s="35"/>
      <c r="G48" s="35"/>
      <c r="H48" s="35"/>
      <c r="I48" s="35"/>
      <c r="J48" s="34"/>
      <c r="K48" s="253" t="s">
        <v>53</v>
      </c>
      <c r="L48" s="253"/>
      <c r="M48" s="253"/>
      <c r="N48" s="253"/>
      <c r="O48" s="253"/>
      <c r="P48" s="253"/>
      <c r="Q48" s="253"/>
      <c r="R48" s="253"/>
    </row>
    <row r="49" spans="1:19" ht="14.5" customHeight="1" x14ac:dyDescent="0.35">
      <c r="B49" s="42"/>
      <c r="C49" s="35"/>
      <c r="D49" s="35"/>
      <c r="E49" s="35"/>
      <c r="F49" s="35"/>
      <c r="G49" s="35"/>
      <c r="H49" s="35"/>
      <c r="I49" s="35"/>
      <c r="J49" s="34"/>
      <c r="K49" s="46"/>
      <c r="L49" s="46"/>
      <c r="M49" s="35"/>
      <c r="N49" s="35"/>
      <c r="O49" s="35"/>
      <c r="P49" s="35"/>
      <c r="Q49" s="35"/>
      <c r="R49" s="35"/>
    </row>
    <row r="50" spans="1:19" ht="14.5" customHeight="1" x14ac:dyDescent="0.35">
      <c r="B50" s="42"/>
      <c r="C50" s="35"/>
      <c r="D50" s="35"/>
      <c r="E50" s="35"/>
      <c r="F50" s="35"/>
      <c r="G50" s="35"/>
      <c r="H50" s="35"/>
      <c r="I50" s="35"/>
      <c r="J50" s="34"/>
      <c r="K50" s="246" t="s">
        <v>54</v>
      </c>
      <c r="L50" s="246"/>
      <c r="M50" s="246"/>
      <c r="N50" s="246"/>
      <c r="O50" s="246"/>
      <c r="P50" s="246"/>
      <c r="Q50" s="246"/>
      <c r="R50" s="246"/>
    </row>
    <row r="51" spans="1:19" x14ac:dyDescent="0.35">
      <c r="B51" s="42"/>
      <c r="C51" s="35"/>
      <c r="D51" s="35"/>
      <c r="E51" s="35"/>
      <c r="F51" s="35"/>
      <c r="G51" s="35"/>
      <c r="H51" s="35"/>
      <c r="I51" s="35"/>
      <c r="J51" s="34"/>
      <c r="K51" s="246"/>
      <c r="L51" s="246"/>
      <c r="M51" s="246"/>
      <c r="N51" s="246"/>
      <c r="O51" s="246"/>
      <c r="P51" s="246"/>
      <c r="Q51" s="246"/>
      <c r="R51" s="246"/>
    </row>
    <row r="52" spans="1:19" x14ac:dyDescent="0.35">
      <c r="B52" s="42"/>
      <c r="C52" s="35"/>
      <c r="D52" s="35"/>
      <c r="E52" s="35"/>
      <c r="F52" s="35"/>
      <c r="G52" s="35"/>
      <c r="H52" s="35"/>
      <c r="I52" s="35"/>
      <c r="J52" s="34"/>
      <c r="K52" s="42"/>
      <c r="L52" s="46"/>
      <c r="M52" s="35"/>
      <c r="N52" s="35"/>
      <c r="O52" s="35"/>
      <c r="P52" s="35"/>
      <c r="Q52" s="35"/>
      <c r="R52" s="35"/>
    </row>
    <row r="53" spans="1:19" x14ac:dyDescent="0.35">
      <c r="B53" s="42"/>
      <c r="C53" s="35"/>
      <c r="D53" s="35"/>
      <c r="E53" s="35"/>
      <c r="F53" s="35"/>
      <c r="G53" s="35"/>
      <c r="H53" s="35"/>
      <c r="I53" s="35"/>
      <c r="J53" s="34"/>
      <c r="K53" s="43" t="s">
        <v>55</v>
      </c>
      <c r="L53" s="35"/>
      <c r="M53" s="42" t="s">
        <v>56</v>
      </c>
      <c r="N53" s="35"/>
      <c r="O53" s="35"/>
      <c r="P53" s="35"/>
      <c r="Q53" s="35"/>
      <c r="R53" s="35"/>
    </row>
    <row r="54" spans="1:19" x14ac:dyDescent="0.35">
      <c r="B54" s="42"/>
      <c r="C54" s="35"/>
      <c r="D54" s="35"/>
      <c r="E54" s="35"/>
      <c r="F54" s="35"/>
      <c r="G54" s="35"/>
      <c r="H54" s="35"/>
      <c r="I54" s="35"/>
      <c r="J54" s="34"/>
      <c r="K54" s="43" t="s">
        <v>57</v>
      </c>
      <c r="L54" s="35"/>
      <c r="M54" s="42" t="s">
        <v>58</v>
      </c>
      <c r="N54" s="35"/>
      <c r="O54" s="35"/>
      <c r="P54" s="35"/>
      <c r="Q54" s="35"/>
      <c r="R54" s="35"/>
    </row>
    <row r="55" spans="1:19" x14ac:dyDescent="0.35">
      <c r="B55" s="42"/>
      <c r="C55" s="35"/>
      <c r="D55" s="35"/>
      <c r="E55" s="35"/>
      <c r="F55" s="35"/>
      <c r="G55" s="35"/>
      <c r="H55" s="35"/>
      <c r="I55" s="35"/>
      <c r="J55" s="34"/>
      <c r="K55" s="43" t="s">
        <v>59</v>
      </c>
      <c r="L55" s="35"/>
      <c r="M55" s="42" t="s">
        <v>60</v>
      </c>
      <c r="N55" s="35"/>
      <c r="O55" s="35"/>
      <c r="P55" s="35"/>
      <c r="Q55" s="35"/>
      <c r="R55" s="47"/>
      <c r="S55" s="10"/>
    </row>
    <row r="56" spans="1:19" x14ac:dyDescent="0.35">
      <c r="B56" s="42"/>
      <c r="C56" s="35"/>
      <c r="D56" s="35"/>
      <c r="E56" s="35"/>
      <c r="F56" s="35"/>
      <c r="G56" s="35"/>
      <c r="H56" s="35"/>
      <c r="I56" s="35"/>
      <c r="J56" s="48"/>
      <c r="K56" s="43" t="s">
        <v>61</v>
      </c>
      <c r="L56" s="35"/>
      <c r="M56" s="42" t="s">
        <v>62</v>
      </c>
      <c r="N56" s="35"/>
      <c r="O56" s="35"/>
      <c r="P56" s="35"/>
      <c r="Q56" s="35"/>
      <c r="R56" s="47"/>
    </row>
    <row r="57" spans="1:19" x14ac:dyDescent="0.35">
      <c r="B57" s="42"/>
      <c r="C57" s="35"/>
      <c r="D57" s="35"/>
      <c r="E57" s="35"/>
      <c r="F57" s="35"/>
      <c r="G57" s="35"/>
      <c r="H57" s="35"/>
      <c r="I57" s="35"/>
      <c r="J57" s="34"/>
      <c r="K57" s="35"/>
      <c r="L57" s="35"/>
      <c r="M57" s="35"/>
      <c r="N57" s="35"/>
      <c r="O57" s="35"/>
      <c r="P57" s="35"/>
      <c r="Q57" s="35"/>
      <c r="R57" s="35"/>
    </row>
    <row r="58" spans="1:19" s="10" customFormat="1" x14ac:dyDescent="0.35">
      <c r="A58"/>
      <c r="B58" s="42"/>
      <c r="C58" s="35"/>
      <c r="D58" s="35"/>
      <c r="E58" s="35"/>
      <c r="F58" s="35"/>
      <c r="G58" s="35"/>
      <c r="H58" s="35"/>
      <c r="I58" s="35"/>
      <c r="J58" s="34"/>
      <c r="K58" s="253"/>
      <c r="L58" s="253"/>
      <c r="M58" s="253"/>
      <c r="N58" s="253"/>
      <c r="O58" s="253"/>
      <c r="P58" s="253"/>
      <c r="Q58" s="253"/>
      <c r="R58" s="253"/>
      <c r="S58"/>
    </row>
    <row r="59" spans="1:19" x14ac:dyDescent="0.35">
      <c r="B59" s="42"/>
      <c r="C59" s="35"/>
      <c r="D59" s="35"/>
      <c r="E59" s="35"/>
      <c r="F59" s="35"/>
      <c r="G59" s="35"/>
      <c r="H59" s="35"/>
      <c r="I59" s="35"/>
      <c r="J59" s="34"/>
      <c r="K59" s="35"/>
      <c r="L59" s="35"/>
      <c r="M59" s="35"/>
      <c r="N59" s="35"/>
      <c r="O59" s="35"/>
      <c r="P59" s="35"/>
      <c r="Q59" s="35"/>
      <c r="R59" s="35"/>
    </row>
    <row r="60" spans="1:19" x14ac:dyDescent="0.35">
      <c r="B60" s="42"/>
      <c r="C60" s="35"/>
      <c r="D60" s="35"/>
      <c r="E60" s="35"/>
      <c r="F60" s="35"/>
      <c r="G60" s="35"/>
      <c r="H60" s="35"/>
      <c r="I60" s="35"/>
      <c r="J60" s="34"/>
      <c r="K60" s="256"/>
      <c r="L60" s="256"/>
      <c r="M60" s="256"/>
      <c r="N60" s="256"/>
      <c r="O60" s="256"/>
      <c r="P60" s="256"/>
      <c r="Q60" s="256"/>
      <c r="R60" s="256"/>
    </row>
    <row r="61" spans="1:19" x14ac:dyDescent="0.35">
      <c r="B61" s="247" t="s">
        <v>63</v>
      </c>
      <c r="C61" s="247"/>
      <c r="D61" s="247"/>
      <c r="E61" s="247"/>
      <c r="F61" s="247"/>
      <c r="G61" s="247"/>
      <c r="H61" s="247"/>
      <c r="I61" s="247"/>
      <c r="J61" s="34"/>
      <c r="K61" s="35"/>
      <c r="L61" s="35"/>
      <c r="M61" s="35"/>
      <c r="N61" s="35"/>
      <c r="O61" s="35"/>
      <c r="P61" s="35"/>
      <c r="Q61" s="35"/>
      <c r="R61" s="35"/>
    </row>
    <row r="62" spans="1:19" x14ac:dyDescent="0.35">
      <c r="B62" s="42"/>
      <c r="C62" s="35"/>
      <c r="D62" s="35"/>
      <c r="E62" s="35"/>
      <c r="F62" s="35"/>
      <c r="G62" s="35"/>
      <c r="H62" s="35"/>
      <c r="I62" s="35"/>
      <c r="J62" s="34"/>
      <c r="K62" s="35"/>
      <c r="L62" s="35"/>
      <c r="M62" s="35"/>
      <c r="N62" s="35"/>
      <c r="O62" s="35"/>
      <c r="P62" s="35"/>
      <c r="Q62" s="35"/>
      <c r="R62" s="35"/>
    </row>
    <row r="63" spans="1:19" x14ac:dyDescent="0.35">
      <c r="B63" s="246" t="s">
        <v>64</v>
      </c>
      <c r="C63" s="246"/>
      <c r="D63" s="246"/>
      <c r="E63" s="246"/>
      <c r="F63" s="246"/>
      <c r="G63" s="246"/>
      <c r="H63" s="246"/>
      <c r="I63" s="246"/>
      <c r="J63" s="34"/>
      <c r="K63" s="35"/>
      <c r="L63" s="35"/>
      <c r="M63" s="35"/>
      <c r="N63" s="35"/>
      <c r="O63" s="35"/>
      <c r="P63" s="35"/>
      <c r="Q63" s="35"/>
      <c r="R63" s="35"/>
    </row>
    <row r="64" spans="1:19" ht="14.5" customHeight="1" x14ac:dyDescent="0.35">
      <c r="B64" s="246"/>
      <c r="C64" s="246"/>
      <c r="D64" s="246"/>
      <c r="E64" s="246"/>
      <c r="F64" s="246"/>
      <c r="G64" s="246"/>
      <c r="H64" s="246"/>
      <c r="I64" s="246"/>
      <c r="J64" s="34"/>
      <c r="K64" s="35"/>
      <c r="L64" s="35"/>
      <c r="M64" s="35"/>
      <c r="N64" s="35"/>
      <c r="O64" s="35"/>
      <c r="P64" s="35"/>
      <c r="Q64" s="35"/>
      <c r="R64" s="35"/>
    </row>
    <row r="65" spans="2:18" x14ac:dyDescent="0.35">
      <c r="B65" s="246"/>
      <c r="C65" s="246"/>
      <c r="D65" s="246"/>
      <c r="E65" s="246"/>
      <c r="F65" s="246"/>
      <c r="G65" s="246"/>
      <c r="H65" s="246"/>
      <c r="I65" s="246"/>
      <c r="J65" s="34"/>
      <c r="K65" s="35"/>
      <c r="L65" s="35"/>
      <c r="M65" s="35"/>
      <c r="N65" s="35"/>
      <c r="O65" s="35"/>
      <c r="P65" s="35"/>
      <c r="Q65" s="35"/>
      <c r="R65" s="35"/>
    </row>
    <row r="66" spans="2:18" x14ac:dyDescent="0.35">
      <c r="B66" s="246"/>
      <c r="C66" s="246"/>
      <c r="D66" s="246"/>
      <c r="E66" s="246"/>
      <c r="F66" s="246"/>
      <c r="G66" s="246"/>
      <c r="H66" s="246"/>
      <c r="I66" s="246"/>
      <c r="J66" s="34"/>
      <c r="K66" s="35"/>
      <c r="L66" s="35"/>
      <c r="M66" s="35"/>
      <c r="N66" s="35"/>
      <c r="O66" s="35"/>
      <c r="P66" s="35"/>
      <c r="Q66" s="35"/>
      <c r="R66" s="35"/>
    </row>
    <row r="67" spans="2:18" x14ac:dyDescent="0.35">
      <c r="B67" s="246"/>
      <c r="C67" s="246"/>
      <c r="D67" s="246"/>
      <c r="E67" s="246"/>
      <c r="F67" s="246"/>
      <c r="G67" s="246"/>
      <c r="H67" s="246"/>
      <c r="I67" s="246"/>
      <c r="J67" s="34"/>
      <c r="K67" s="35"/>
      <c r="L67" s="35"/>
      <c r="M67" s="35"/>
      <c r="N67" s="35"/>
      <c r="O67" s="35"/>
      <c r="P67" s="35"/>
      <c r="Q67" s="35"/>
      <c r="R67" s="35"/>
    </row>
    <row r="68" spans="2:18" x14ac:dyDescent="0.35">
      <c r="B68" s="246"/>
      <c r="C68" s="246"/>
      <c r="D68" s="246"/>
      <c r="E68" s="246"/>
      <c r="F68" s="246"/>
      <c r="G68" s="246"/>
      <c r="H68" s="246"/>
      <c r="I68" s="246"/>
      <c r="J68" s="34"/>
      <c r="K68" s="35"/>
      <c r="L68" s="35"/>
      <c r="M68" s="35"/>
      <c r="N68" s="35"/>
      <c r="O68" s="35"/>
      <c r="P68" s="35"/>
      <c r="Q68" s="35"/>
      <c r="R68" s="35"/>
    </row>
    <row r="69" spans="2:18" x14ac:dyDescent="0.35">
      <c r="B69" s="246"/>
      <c r="C69" s="246"/>
      <c r="D69" s="246"/>
      <c r="E69" s="246"/>
      <c r="F69" s="246"/>
      <c r="G69" s="246"/>
      <c r="H69" s="246"/>
      <c r="I69" s="246"/>
      <c r="J69" s="34"/>
      <c r="K69" s="35"/>
      <c r="L69" s="35"/>
      <c r="M69" s="35"/>
      <c r="N69" s="35"/>
      <c r="O69" s="35"/>
      <c r="P69" s="35"/>
      <c r="Q69" s="35"/>
      <c r="R69" s="35"/>
    </row>
    <row r="70" spans="2:18" x14ac:dyDescent="0.35">
      <c r="B70" s="246"/>
      <c r="C70" s="246"/>
      <c r="D70" s="246"/>
      <c r="E70" s="246"/>
      <c r="F70" s="246"/>
      <c r="G70" s="246"/>
      <c r="H70" s="246"/>
      <c r="I70" s="246"/>
      <c r="J70" s="34"/>
      <c r="K70" s="35"/>
      <c r="L70" s="35"/>
      <c r="M70" s="35"/>
      <c r="N70" s="35"/>
      <c r="O70" s="35"/>
      <c r="P70" s="35"/>
      <c r="Q70" s="35"/>
      <c r="R70" s="35"/>
    </row>
    <row r="71" spans="2:18" x14ac:dyDescent="0.35">
      <c r="B71" s="246"/>
      <c r="C71" s="246"/>
      <c r="D71" s="246"/>
      <c r="E71" s="246"/>
      <c r="F71" s="246"/>
      <c r="G71" s="246"/>
      <c r="H71" s="246"/>
      <c r="I71" s="246"/>
      <c r="J71" s="34"/>
      <c r="K71" s="35"/>
      <c r="L71" s="35"/>
      <c r="M71" s="35"/>
      <c r="N71" s="35"/>
      <c r="O71" s="35"/>
      <c r="P71" s="35"/>
      <c r="Q71" s="35"/>
      <c r="R71" s="35"/>
    </row>
    <row r="72" spans="2:18" x14ac:dyDescent="0.35">
      <c r="B72" s="246"/>
      <c r="C72" s="246"/>
      <c r="D72" s="246"/>
      <c r="E72" s="246"/>
      <c r="F72" s="246"/>
      <c r="G72" s="246"/>
      <c r="H72" s="246"/>
      <c r="I72" s="246"/>
      <c r="J72" s="34"/>
      <c r="K72" s="35"/>
      <c r="L72" s="35"/>
      <c r="M72" s="35"/>
      <c r="N72" s="35"/>
      <c r="O72" s="35"/>
      <c r="P72" s="35"/>
      <c r="Q72" s="35"/>
      <c r="R72" s="35"/>
    </row>
    <row r="73" spans="2:18" x14ac:dyDescent="0.35">
      <c r="B73" s="246"/>
      <c r="C73" s="246"/>
      <c r="D73" s="246"/>
      <c r="E73" s="246"/>
      <c r="F73" s="246"/>
      <c r="G73" s="246"/>
      <c r="H73" s="246"/>
      <c r="I73" s="246"/>
      <c r="J73" s="34"/>
      <c r="K73" s="35"/>
      <c r="L73" s="35"/>
      <c r="M73" s="35"/>
      <c r="N73" s="35"/>
      <c r="O73" s="35"/>
      <c r="P73" s="35"/>
      <c r="Q73" s="35"/>
      <c r="R73" s="35"/>
    </row>
    <row r="74" spans="2:18" x14ac:dyDescent="0.35">
      <c r="B74" s="246"/>
      <c r="C74" s="246"/>
      <c r="D74" s="246"/>
      <c r="E74" s="246"/>
      <c r="F74" s="246"/>
      <c r="G74" s="246"/>
      <c r="H74" s="246"/>
      <c r="I74" s="246"/>
      <c r="J74" s="34"/>
      <c r="K74" s="35"/>
      <c r="L74" s="35"/>
      <c r="M74" s="35"/>
      <c r="N74" s="35"/>
      <c r="O74" s="35"/>
      <c r="P74" s="35"/>
      <c r="Q74" s="35"/>
      <c r="R74" s="35"/>
    </row>
    <row r="75" spans="2:18" x14ac:dyDescent="0.35">
      <c r="B75" s="246"/>
      <c r="C75" s="246"/>
      <c r="D75" s="246"/>
      <c r="E75" s="246"/>
      <c r="F75" s="246"/>
      <c r="G75" s="246"/>
      <c r="H75" s="246"/>
      <c r="I75" s="246"/>
      <c r="J75" s="34"/>
      <c r="K75" s="35"/>
      <c r="L75" s="35"/>
      <c r="M75" s="35"/>
      <c r="N75" s="35"/>
      <c r="O75" s="35"/>
      <c r="P75" s="35"/>
      <c r="Q75" s="35"/>
      <c r="R75" s="35"/>
    </row>
    <row r="76" spans="2:18" x14ac:dyDescent="0.35">
      <c r="B76" s="246"/>
      <c r="C76" s="246"/>
      <c r="D76" s="246"/>
      <c r="E76" s="246"/>
      <c r="F76" s="246"/>
      <c r="G76" s="246"/>
      <c r="H76" s="246"/>
      <c r="I76" s="246"/>
      <c r="J76" s="34"/>
      <c r="K76" s="35"/>
      <c r="L76" s="35"/>
      <c r="M76" s="35"/>
      <c r="N76" s="35"/>
      <c r="O76" s="35"/>
      <c r="P76" s="35"/>
      <c r="Q76" s="35"/>
      <c r="R76" s="35"/>
    </row>
    <row r="77" spans="2:18" x14ac:dyDescent="0.35">
      <c r="B77" s="35"/>
      <c r="C77" s="35"/>
      <c r="D77" s="35"/>
      <c r="E77" s="35"/>
      <c r="F77" s="35"/>
      <c r="G77" s="35"/>
      <c r="H77" s="35"/>
      <c r="I77" s="35"/>
      <c r="J77" s="34"/>
      <c r="K77" s="35"/>
      <c r="L77" s="35"/>
      <c r="M77" s="35"/>
      <c r="N77" s="35"/>
      <c r="O77" s="35"/>
      <c r="P77" s="35"/>
      <c r="Q77" s="35"/>
      <c r="R77" s="35"/>
    </row>
    <row r="78" spans="2:18" x14ac:dyDescent="0.35">
      <c r="B78" s="49"/>
      <c r="C78" s="50"/>
      <c r="D78" s="51"/>
      <c r="E78" s="34"/>
      <c r="F78" s="34"/>
      <c r="G78" s="34"/>
      <c r="H78" s="34"/>
      <c r="I78" s="34"/>
      <c r="J78" s="34"/>
      <c r="K78" s="35"/>
      <c r="L78" s="35"/>
      <c r="M78" s="35"/>
      <c r="N78" s="35"/>
      <c r="O78" s="35"/>
      <c r="P78" s="35"/>
      <c r="Q78" s="35"/>
      <c r="R78" s="35"/>
    </row>
    <row r="79" spans="2:18" x14ac:dyDescent="0.35">
      <c r="B79" s="49"/>
      <c r="C79" s="50"/>
      <c r="D79" s="51"/>
      <c r="E79" s="34"/>
      <c r="F79" s="34"/>
      <c r="G79" s="34"/>
      <c r="H79" s="34"/>
      <c r="I79" s="34"/>
      <c r="J79" s="34"/>
      <c r="K79" s="35"/>
      <c r="L79" s="35"/>
      <c r="M79" s="35"/>
      <c r="N79" s="35"/>
      <c r="O79" s="35"/>
      <c r="P79" s="35"/>
      <c r="Q79" s="35"/>
      <c r="R79" s="35"/>
    </row>
    <row r="80" spans="2:18" x14ac:dyDescent="0.35">
      <c r="B80" s="49"/>
      <c r="C80" s="50"/>
      <c r="D80" s="51"/>
      <c r="E80" s="34"/>
      <c r="F80" s="34"/>
      <c r="G80" s="34"/>
      <c r="H80" s="34"/>
      <c r="I80" s="34"/>
      <c r="J80" s="34"/>
      <c r="K80" s="35"/>
      <c r="L80" s="35"/>
      <c r="M80" s="35"/>
      <c r="N80" s="35"/>
      <c r="O80" s="35"/>
      <c r="P80" s="35"/>
      <c r="Q80" s="35"/>
      <c r="R80" s="35"/>
    </row>
    <row r="81" spans="2:18" x14ac:dyDescent="0.35">
      <c r="B81" s="49"/>
      <c r="C81" s="50"/>
      <c r="D81" s="51"/>
      <c r="E81" s="34"/>
      <c r="F81" s="34"/>
      <c r="G81" s="34"/>
      <c r="H81" s="34"/>
      <c r="I81" s="34"/>
      <c r="J81" s="34"/>
      <c r="K81" s="35"/>
      <c r="L81" s="35"/>
      <c r="M81" s="35"/>
      <c r="N81" s="35"/>
      <c r="O81" s="35"/>
      <c r="P81" s="35"/>
      <c r="Q81" s="35"/>
      <c r="R81" s="35"/>
    </row>
    <row r="82" spans="2:18" x14ac:dyDescent="0.35">
      <c r="B82" s="49"/>
      <c r="C82" s="50"/>
      <c r="D82" s="51"/>
      <c r="E82" s="34"/>
      <c r="F82" s="34"/>
      <c r="G82" s="34"/>
      <c r="H82" s="34"/>
      <c r="I82" s="34"/>
      <c r="J82" s="34"/>
      <c r="K82" s="35"/>
      <c r="L82" s="35"/>
      <c r="M82" s="35"/>
      <c r="N82" s="35"/>
      <c r="O82" s="35"/>
      <c r="P82" s="35"/>
      <c r="Q82" s="35"/>
      <c r="R82" s="35"/>
    </row>
    <row r="83" spans="2:18" x14ac:dyDescent="0.35">
      <c r="B83" s="49"/>
      <c r="C83" s="50"/>
      <c r="D83" s="51"/>
      <c r="E83" s="34"/>
      <c r="F83" s="34"/>
      <c r="G83" s="34"/>
      <c r="H83" s="34"/>
      <c r="I83" s="34"/>
      <c r="J83" s="34"/>
      <c r="K83" s="35"/>
      <c r="L83" s="35"/>
      <c r="M83" s="35"/>
      <c r="N83" s="35"/>
      <c r="O83" s="35"/>
      <c r="P83" s="35"/>
      <c r="Q83" s="35"/>
      <c r="R83" s="35"/>
    </row>
    <row r="84" spans="2:18" x14ac:dyDescent="0.35">
      <c r="B84" s="49"/>
      <c r="C84" s="50"/>
      <c r="D84" s="51"/>
      <c r="E84" s="34"/>
      <c r="F84" s="34"/>
      <c r="G84" s="34"/>
      <c r="H84" s="34"/>
      <c r="I84" s="34"/>
      <c r="J84" s="34"/>
      <c r="K84" s="35"/>
      <c r="L84" s="35"/>
      <c r="M84" s="35"/>
      <c r="N84" s="35"/>
      <c r="O84" s="35"/>
      <c r="P84" s="35"/>
      <c r="Q84" s="35"/>
      <c r="R84" s="35"/>
    </row>
    <row r="85" spans="2:18" x14ac:dyDescent="0.35">
      <c r="B85" s="49"/>
      <c r="C85" s="50"/>
      <c r="D85" s="51"/>
      <c r="E85" s="34"/>
      <c r="F85" s="34"/>
      <c r="G85" s="34"/>
      <c r="H85" s="34"/>
      <c r="I85" s="34"/>
      <c r="J85" s="34"/>
      <c r="K85" s="35"/>
      <c r="L85" s="35"/>
      <c r="M85" s="35"/>
      <c r="N85" s="35"/>
      <c r="O85" s="35"/>
      <c r="P85" s="35"/>
      <c r="Q85" s="35"/>
      <c r="R85" s="35"/>
    </row>
    <row r="86" spans="2:18" x14ac:dyDescent="0.35">
      <c r="B86" s="49"/>
      <c r="C86" s="50"/>
      <c r="D86" s="51"/>
      <c r="E86" s="34"/>
      <c r="F86" s="34"/>
      <c r="G86" s="34"/>
      <c r="H86" s="34"/>
      <c r="I86" s="34"/>
      <c r="J86" s="34"/>
      <c r="K86" s="35"/>
      <c r="L86" s="35"/>
      <c r="M86" s="35"/>
      <c r="N86" s="35"/>
      <c r="O86" s="35"/>
      <c r="P86" s="35"/>
      <c r="Q86" s="35"/>
      <c r="R86" s="35"/>
    </row>
    <row r="87" spans="2:18" x14ac:dyDescent="0.35">
      <c r="B87" s="49" t="s">
        <v>65</v>
      </c>
      <c r="C87" s="50"/>
      <c r="D87" s="51"/>
      <c r="E87" s="34"/>
      <c r="F87" s="34"/>
      <c r="G87" s="34"/>
      <c r="H87" s="34"/>
      <c r="I87" s="34"/>
      <c r="J87" s="34"/>
      <c r="K87" s="35"/>
      <c r="L87" s="35"/>
      <c r="M87" s="35"/>
      <c r="N87" s="35"/>
      <c r="O87" s="35"/>
      <c r="P87" s="35"/>
      <c r="Q87" s="35"/>
      <c r="R87" s="35"/>
    </row>
    <row r="88" spans="2:18" x14ac:dyDescent="0.35">
      <c r="B88" s="52"/>
      <c r="C88" s="53"/>
      <c r="D88" s="53"/>
      <c r="E88" s="53"/>
      <c r="F88" s="53"/>
      <c r="G88" s="53"/>
      <c r="H88" s="53"/>
      <c r="I88" s="53"/>
      <c r="J88" s="34"/>
      <c r="K88" s="35"/>
      <c r="L88" s="35"/>
      <c r="M88" s="35"/>
      <c r="N88" s="35"/>
      <c r="O88" s="35"/>
      <c r="P88" s="35"/>
      <c r="Q88" s="35"/>
      <c r="R88" s="35"/>
    </row>
    <row r="89" spans="2:18" x14ac:dyDescent="0.35">
      <c r="B89" s="54"/>
      <c r="C89" s="48"/>
      <c r="D89" s="34"/>
      <c r="E89" s="34"/>
      <c r="F89" s="34"/>
      <c r="G89" s="55"/>
      <c r="H89" s="56"/>
      <c r="I89" s="34"/>
      <c r="J89" s="34"/>
      <c r="K89" s="35"/>
      <c r="L89" s="35"/>
      <c r="M89" s="35"/>
      <c r="N89" s="35"/>
      <c r="O89" s="35"/>
      <c r="P89" s="35"/>
      <c r="Q89" s="35"/>
      <c r="R89" s="35"/>
    </row>
    <row r="90" spans="2:18" x14ac:dyDescent="0.35">
      <c r="B90" s="55"/>
      <c r="C90" s="34"/>
      <c r="D90" s="34"/>
      <c r="E90" s="34"/>
      <c r="F90" s="34"/>
      <c r="G90" s="34"/>
      <c r="H90" s="34"/>
      <c r="I90" s="34"/>
      <c r="J90" s="34"/>
      <c r="K90" s="35"/>
      <c r="L90" s="35"/>
      <c r="M90" s="35"/>
      <c r="N90" s="35"/>
      <c r="O90" s="35"/>
      <c r="P90" s="35"/>
      <c r="Q90" s="35"/>
      <c r="R90" s="35"/>
    </row>
    <row r="91" spans="2:18" x14ac:dyDescent="0.35">
      <c r="B91" s="55"/>
      <c r="C91" s="34"/>
      <c r="D91" s="34"/>
      <c r="E91" s="34"/>
      <c r="F91" s="34"/>
      <c r="G91" s="34"/>
      <c r="H91" s="34"/>
      <c r="I91" s="34"/>
      <c r="J91" s="34"/>
      <c r="K91" s="35"/>
      <c r="L91" s="35"/>
      <c r="M91" s="35"/>
      <c r="N91" s="35"/>
      <c r="O91" s="35"/>
      <c r="P91" s="35"/>
      <c r="Q91" s="35"/>
      <c r="R91" s="35"/>
    </row>
    <row r="92" spans="2:18" x14ac:dyDescent="0.35">
      <c r="B92" s="34"/>
      <c r="C92" s="34"/>
      <c r="D92" s="34"/>
      <c r="E92" s="34"/>
      <c r="F92" s="34"/>
      <c r="G92" s="34"/>
      <c r="H92" s="34"/>
      <c r="I92" s="34"/>
      <c r="J92" s="34"/>
      <c r="K92" s="35"/>
      <c r="L92" s="35"/>
      <c r="M92" s="35"/>
      <c r="N92" s="35"/>
      <c r="O92" s="35"/>
      <c r="P92" s="35"/>
      <c r="Q92" s="35"/>
      <c r="R92" s="35"/>
    </row>
    <row r="93" spans="2:18" x14ac:dyDescent="0.35">
      <c r="B93" s="247" t="s">
        <v>66</v>
      </c>
      <c r="C93" s="247"/>
      <c r="D93" s="247"/>
      <c r="E93" s="247"/>
      <c r="F93" s="247"/>
      <c r="G93" s="247"/>
      <c r="H93" s="247"/>
      <c r="I93" s="247"/>
      <c r="J93" s="34"/>
      <c r="K93" s="247" t="s">
        <v>67</v>
      </c>
      <c r="L93" s="247"/>
      <c r="M93" s="247"/>
      <c r="N93" s="247"/>
      <c r="O93" s="247"/>
      <c r="P93" s="247"/>
      <c r="Q93" s="247"/>
      <c r="R93" s="247"/>
    </row>
    <row r="94" spans="2:18" x14ac:dyDescent="0.35">
      <c r="B94" s="35"/>
      <c r="C94" s="35"/>
      <c r="D94" s="35"/>
      <c r="E94" s="35"/>
      <c r="F94" s="35"/>
      <c r="G94" s="35"/>
      <c r="H94" s="35"/>
      <c r="I94" s="35"/>
      <c r="J94" s="34"/>
      <c r="K94" s="244" t="s">
        <v>68</v>
      </c>
      <c r="L94" s="244"/>
      <c r="M94" s="244"/>
      <c r="N94" s="244"/>
      <c r="O94" s="244"/>
      <c r="P94" s="244"/>
      <c r="Q94" s="244"/>
      <c r="R94" s="244"/>
    </row>
    <row r="95" spans="2:18" x14ac:dyDescent="0.35">
      <c r="B95" s="42" t="s">
        <v>69</v>
      </c>
      <c r="C95" s="35"/>
      <c r="D95" s="35"/>
      <c r="E95" s="35"/>
      <c r="F95" s="35"/>
      <c r="G95" s="35"/>
      <c r="H95" s="35"/>
      <c r="I95" s="35"/>
      <c r="J95" s="34"/>
      <c r="K95" s="244"/>
      <c r="L95" s="244"/>
      <c r="M95" s="244"/>
      <c r="N95" s="244"/>
      <c r="O95" s="244"/>
      <c r="P95" s="244"/>
      <c r="Q95" s="244"/>
      <c r="R95" s="244"/>
    </row>
    <row r="96" spans="2:18" x14ac:dyDescent="0.35">
      <c r="B96" s="35"/>
      <c r="C96" s="35"/>
      <c r="D96" s="35"/>
      <c r="E96" s="35"/>
      <c r="F96" s="35"/>
      <c r="G96" s="35"/>
      <c r="H96" s="35"/>
      <c r="I96" s="35"/>
      <c r="J96" s="34"/>
      <c r="K96" s="244"/>
      <c r="L96" s="244"/>
      <c r="M96" s="244"/>
      <c r="N96" s="244"/>
      <c r="O96" s="244"/>
      <c r="P96" s="244"/>
      <c r="Q96" s="244"/>
      <c r="R96" s="244"/>
    </row>
    <row r="97" spans="2:18" x14ac:dyDescent="0.35">
      <c r="B97" s="35"/>
      <c r="C97" s="42" t="s">
        <v>70</v>
      </c>
      <c r="D97" s="35"/>
      <c r="E97" s="35"/>
      <c r="F97" s="35"/>
      <c r="G97" s="35"/>
      <c r="H97" s="35"/>
      <c r="I97" s="35"/>
      <c r="J97" s="34"/>
      <c r="K97" s="244"/>
      <c r="L97" s="244"/>
      <c r="M97" s="244"/>
      <c r="N97" s="244"/>
      <c r="O97" s="244"/>
      <c r="P97" s="244"/>
      <c r="Q97" s="244"/>
      <c r="R97" s="244"/>
    </row>
    <row r="98" spans="2:18" x14ac:dyDescent="0.35">
      <c r="B98" s="35"/>
      <c r="C98" s="42" t="s">
        <v>71</v>
      </c>
      <c r="D98" s="35"/>
      <c r="E98" s="35"/>
      <c r="F98" s="35"/>
      <c r="G98" s="35"/>
      <c r="H98" s="35"/>
      <c r="I98" s="35"/>
      <c r="J98" s="34"/>
      <c r="K98" s="244"/>
      <c r="L98" s="244"/>
      <c r="M98" s="244"/>
      <c r="N98" s="244"/>
      <c r="O98" s="244"/>
      <c r="P98" s="244"/>
      <c r="Q98" s="244"/>
      <c r="R98" s="244"/>
    </row>
    <row r="99" spans="2:18" x14ac:dyDescent="0.35">
      <c r="B99" s="35"/>
      <c r="C99" s="42" t="s">
        <v>72</v>
      </c>
      <c r="D99" s="35"/>
      <c r="E99" s="35"/>
      <c r="F99" s="35"/>
      <c r="G99" s="35"/>
      <c r="H99" s="35"/>
      <c r="I99" s="35"/>
      <c r="J99" s="34"/>
      <c r="K99" s="244"/>
      <c r="L99" s="244"/>
      <c r="M99" s="244"/>
      <c r="N99" s="244"/>
      <c r="O99" s="244"/>
      <c r="P99" s="244"/>
      <c r="Q99" s="244"/>
      <c r="R99" s="244"/>
    </row>
    <row r="100" spans="2:18" x14ac:dyDescent="0.35">
      <c r="B100" s="35"/>
      <c r="C100" s="35"/>
      <c r="D100" s="35"/>
      <c r="E100" s="35"/>
      <c r="F100" s="35"/>
      <c r="G100" s="35"/>
      <c r="H100" s="35"/>
      <c r="I100" s="35"/>
      <c r="J100" s="34"/>
      <c r="K100" s="244"/>
      <c r="L100" s="244"/>
      <c r="M100" s="244"/>
      <c r="N100" s="244"/>
      <c r="O100" s="244"/>
      <c r="P100" s="244"/>
      <c r="Q100" s="244"/>
      <c r="R100" s="244"/>
    </row>
    <row r="101" spans="2:18" x14ac:dyDescent="0.35">
      <c r="B101" s="246" t="s">
        <v>73</v>
      </c>
      <c r="C101" s="246"/>
      <c r="D101" s="246"/>
      <c r="E101" s="246"/>
      <c r="F101" s="246"/>
      <c r="G101" s="246"/>
      <c r="H101" s="246"/>
      <c r="I101" s="246"/>
      <c r="J101" s="34"/>
      <c r="K101" s="244"/>
      <c r="L101" s="244"/>
      <c r="M101" s="244"/>
      <c r="N101" s="244"/>
      <c r="O101" s="244"/>
      <c r="P101" s="244"/>
      <c r="Q101" s="244"/>
      <c r="R101" s="244"/>
    </row>
    <row r="102" spans="2:18" ht="26.5" customHeight="1" x14ac:dyDescent="0.35">
      <c r="B102" s="35"/>
      <c r="C102" s="35"/>
      <c r="D102" s="35"/>
      <c r="E102" s="35"/>
      <c r="F102" s="35"/>
      <c r="G102" s="35"/>
      <c r="H102" s="35"/>
      <c r="I102" s="35"/>
      <c r="J102" s="34"/>
      <c r="K102" s="57"/>
      <c r="L102" s="57"/>
      <c r="M102" s="57"/>
      <c r="N102" s="57"/>
      <c r="O102" s="57"/>
      <c r="P102" s="57"/>
      <c r="Q102" s="57"/>
      <c r="R102" s="57"/>
    </row>
    <row r="103" spans="2:18" x14ac:dyDescent="0.35">
      <c r="B103" s="42"/>
      <c r="C103" s="35"/>
      <c r="D103" s="35"/>
      <c r="E103" s="35"/>
      <c r="F103" s="35"/>
      <c r="G103" s="35"/>
      <c r="H103" s="35"/>
      <c r="I103" s="35"/>
      <c r="J103" s="34"/>
      <c r="K103" s="35"/>
      <c r="L103" s="35"/>
      <c r="M103" s="35"/>
      <c r="N103" s="35"/>
      <c r="O103" s="35"/>
      <c r="P103" s="35"/>
      <c r="Q103" s="35"/>
      <c r="R103" s="35"/>
    </row>
    <row r="104" spans="2:18" x14ac:dyDescent="0.35">
      <c r="B104" s="35"/>
      <c r="C104" s="35"/>
      <c r="D104" s="35"/>
      <c r="E104" s="35"/>
      <c r="F104" s="35"/>
      <c r="G104" s="35"/>
      <c r="H104" s="35"/>
      <c r="I104" s="35"/>
      <c r="J104" s="34"/>
      <c r="K104" s="35"/>
      <c r="L104" s="35"/>
      <c r="M104" s="35"/>
      <c r="N104" s="35"/>
      <c r="O104" s="35"/>
      <c r="P104" s="35"/>
      <c r="Q104" s="35"/>
      <c r="R104" s="35"/>
    </row>
    <row r="105" spans="2:18" x14ac:dyDescent="0.35">
      <c r="B105" s="35"/>
      <c r="C105" s="35"/>
      <c r="D105" s="35"/>
      <c r="E105" s="35"/>
      <c r="F105" s="35"/>
      <c r="G105" s="35"/>
      <c r="H105" s="35"/>
      <c r="I105" s="35"/>
      <c r="J105" s="34"/>
      <c r="K105" s="35"/>
      <c r="L105" s="35"/>
      <c r="M105" s="35"/>
      <c r="N105" s="35"/>
      <c r="O105" s="35"/>
      <c r="P105" s="35"/>
      <c r="Q105" s="35"/>
      <c r="R105" s="35"/>
    </row>
    <row r="106" spans="2:18" x14ac:dyDescent="0.35">
      <c r="B106" s="35"/>
      <c r="C106" s="35"/>
      <c r="D106" s="35"/>
      <c r="E106" s="35"/>
      <c r="F106" s="35"/>
      <c r="G106" s="35"/>
      <c r="H106" s="35"/>
      <c r="I106" s="35"/>
      <c r="J106" s="34"/>
      <c r="K106" s="35"/>
      <c r="L106" s="35"/>
      <c r="M106" s="35"/>
      <c r="N106" s="35"/>
      <c r="O106" s="35"/>
      <c r="P106" s="35"/>
      <c r="Q106" s="35"/>
      <c r="R106" s="35"/>
    </row>
    <row r="107" spans="2:18" x14ac:dyDescent="0.35">
      <c r="B107" s="35"/>
      <c r="C107" s="35"/>
      <c r="D107" s="35"/>
      <c r="E107" s="35"/>
      <c r="F107" s="35"/>
      <c r="G107" s="35"/>
      <c r="H107" s="35"/>
      <c r="I107" s="35"/>
      <c r="J107" s="34"/>
      <c r="K107" s="35"/>
      <c r="L107" s="35"/>
      <c r="M107" s="35"/>
      <c r="N107" s="35"/>
      <c r="O107" s="35"/>
      <c r="P107" s="35"/>
      <c r="Q107" s="35"/>
      <c r="R107" s="35"/>
    </row>
    <row r="108" spans="2:18" x14ac:dyDescent="0.35">
      <c r="B108" s="35"/>
      <c r="C108" s="35"/>
      <c r="D108" s="35"/>
      <c r="E108" s="35"/>
      <c r="F108" s="35"/>
      <c r="G108" s="35"/>
      <c r="H108" s="35"/>
      <c r="I108" s="35"/>
      <c r="J108" s="34"/>
      <c r="K108" s="35"/>
      <c r="L108" s="35"/>
      <c r="M108" s="35"/>
      <c r="N108" s="35"/>
      <c r="O108" s="35"/>
      <c r="P108" s="35"/>
      <c r="Q108" s="35"/>
      <c r="R108" s="35"/>
    </row>
    <row r="109" spans="2:18" x14ac:dyDescent="0.35">
      <c r="B109" s="35"/>
      <c r="C109" s="35"/>
      <c r="D109" s="35"/>
      <c r="E109" s="35"/>
      <c r="F109" s="35"/>
      <c r="G109" s="35"/>
      <c r="H109" s="35"/>
      <c r="I109" s="35"/>
      <c r="J109" s="34"/>
      <c r="K109" s="35"/>
      <c r="L109" s="35"/>
      <c r="M109" s="35"/>
      <c r="N109" s="35"/>
      <c r="O109" s="35"/>
      <c r="P109" s="35"/>
      <c r="Q109" s="35"/>
      <c r="R109" s="35"/>
    </row>
    <row r="110" spans="2:18" x14ac:dyDescent="0.35">
      <c r="B110" s="35"/>
      <c r="C110" s="35"/>
      <c r="D110" s="35"/>
      <c r="E110" s="35"/>
      <c r="F110" s="35"/>
      <c r="G110" s="35"/>
      <c r="H110" s="35"/>
      <c r="I110" s="35"/>
      <c r="J110" s="34"/>
      <c r="K110" s="35"/>
      <c r="L110" s="35"/>
      <c r="M110" s="35"/>
      <c r="N110" s="35"/>
      <c r="O110" s="35"/>
      <c r="P110" s="35"/>
      <c r="Q110" s="35"/>
      <c r="R110" s="35"/>
    </row>
    <row r="111" spans="2:18" x14ac:dyDescent="0.35">
      <c r="B111" s="35"/>
      <c r="C111" s="35"/>
      <c r="D111" s="35"/>
      <c r="E111" s="35"/>
      <c r="F111" s="35"/>
      <c r="G111" s="35"/>
      <c r="H111" s="35"/>
      <c r="I111" s="35"/>
      <c r="J111" s="34"/>
      <c r="K111" s="35"/>
      <c r="L111" s="35"/>
      <c r="M111" s="35"/>
      <c r="N111" s="35"/>
      <c r="O111" s="35"/>
      <c r="P111" s="35"/>
      <c r="Q111" s="35"/>
      <c r="R111" s="35"/>
    </row>
    <row r="112" spans="2:18" x14ac:dyDescent="0.35">
      <c r="B112" s="35"/>
      <c r="C112" s="35"/>
      <c r="D112" s="35"/>
      <c r="E112" s="35"/>
      <c r="F112" s="35"/>
      <c r="G112" s="35"/>
      <c r="H112" s="35"/>
      <c r="I112" s="35"/>
      <c r="J112" s="34"/>
      <c r="K112" s="35"/>
      <c r="L112" s="35"/>
      <c r="M112" s="35"/>
      <c r="N112" s="35"/>
      <c r="O112" s="35"/>
      <c r="P112" s="35"/>
      <c r="Q112" s="35"/>
      <c r="R112" s="35"/>
    </row>
    <row r="113" spans="2:18" x14ac:dyDescent="0.35">
      <c r="B113" s="35"/>
      <c r="C113" s="35"/>
      <c r="D113" s="35"/>
      <c r="E113" s="35"/>
      <c r="F113" s="35"/>
      <c r="G113" s="35"/>
      <c r="H113" s="35"/>
      <c r="I113" s="35"/>
      <c r="J113" s="35"/>
      <c r="K113" s="35"/>
      <c r="L113" s="35"/>
      <c r="M113" s="35"/>
      <c r="N113" s="35"/>
      <c r="O113" s="35"/>
      <c r="P113" s="35"/>
      <c r="Q113" s="35"/>
      <c r="R113" s="35"/>
    </row>
    <row r="114" spans="2:18" x14ac:dyDescent="0.35">
      <c r="B114" s="35"/>
      <c r="C114" s="35"/>
      <c r="D114" s="35"/>
      <c r="E114" s="35"/>
      <c r="F114" s="35"/>
      <c r="G114" s="35"/>
      <c r="H114" s="35"/>
      <c r="I114" s="35"/>
      <c r="J114" s="35"/>
      <c r="K114" s="35"/>
      <c r="L114" s="35"/>
      <c r="M114" s="35"/>
      <c r="N114" s="35"/>
      <c r="O114" s="35"/>
      <c r="P114" s="35"/>
      <c r="Q114" s="35"/>
      <c r="R114" s="35"/>
    </row>
    <row r="115" spans="2:18" x14ac:dyDescent="0.35">
      <c r="B115" s="35"/>
      <c r="C115" s="35"/>
      <c r="D115" s="35"/>
      <c r="E115" s="35"/>
      <c r="F115" s="35"/>
      <c r="G115" s="35"/>
      <c r="H115" s="35"/>
      <c r="I115" s="35"/>
      <c r="J115" s="35"/>
      <c r="K115" s="35"/>
      <c r="L115" s="35"/>
      <c r="M115" s="35"/>
      <c r="N115" s="35"/>
      <c r="O115" s="35"/>
      <c r="P115" s="35"/>
      <c r="Q115" s="35"/>
      <c r="R115" s="35"/>
    </row>
    <row r="116" spans="2:18" x14ac:dyDescent="0.35">
      <c r="B116" s="35"/>
      <c r="C116" s="35"/>
      <c r="D116" s="35"/>
      <c r="E116" s="35"/>
      <c r="F116" s="35"/>
      <c r="G116" s="35"/>
      <c r="H116" s="35"/>
      <c r="I116" s="35"/>
      <c r="J116" s="35"/>
      <c r="K116" s="35"/>
      <c r="L116" s="35"/>
      <c r="M116" s="35"/>
      <c r="N116" s="35"/>
      <c r="O116" s="35"/>
      <c r="P116" s="35"/>
      <c r="Q116" s="35"/>
      <c r="R116" s="35"/>
    </row>
    <row r="117" spans="2:18" x14ac:dyDescent="0.35">
      <c r="B117" s="35"/>
      <c r="C117" s="35"/>
      <c r="D117" s="35"/>
      <c r="E117" s="35"/>
      <c r="F117" s="35"/>
      <c r="G117" s="35"/>
      <c r="H117" s="35"/>
      <c r="I117" s="35"/>
      <c r="J117" s="35"/>
      <c r="K117" s="35"/>
      <c r="L117" s="35"/>
      <c r="M117" s="35"/>
      <c r="N117" s="35"/>
      <c r="O117" s="35"/>
      <c r="P117" s="35"/>
      <c r="Q117" s="35"/>
      <c r="R117" s="35"/>
    </row>
    <row r="118" spans="2:18" x14ac:dyDescent="0.35">
      <c r="B118" s="35"/>
      <c r="C118" s="35"/>
      <c r="D118" s="35"/>
      <c r="E118" s="35"/>
      <c r="F118" s="35"/>
      <c r="G118" s="35"/>
      <c r="H118" s="35"/>
      <c r="I118" s="35"/>
      <c r="J118" s="35"/>
      <c r="K118" s="35"/>
      <c r="L118" s="35"/>
      <c r="M118" s="35"/>
      <c r="N118" s="35"/>
      <c r="O118" s="35"/>
      <c r="P118" s="35"/>
      <c r="Q118" s="35"/>
      <c r="R118" s="35"/>
    </row>
    <row r="119" spans="2:18" x14ac:dyDescent="0.35">
      <c r="B119" s="35"/>
      <c r="C119" s="35"/>
      <c r="D119" s="35"/>
      <c r="E119" s="35"/>
      <c r="F119" s="35"/>
      <c r="G119" s="35"/>
      <c r="H119" s="35"/>
      <c r="I119" s="35"/>
      <c r="J119" s="35"/>
      <c r="K119" s="35"/>
      <c r="L119" s="35"/>
      <c r="M119" s="35"/>
      <c r="N119" s="35"/>
      <c r="O119" s="35"/>
      <c r="P119" s="35"/>
      <c r="Q119" s="35"/>
      <c r="R119" s="35"/>
    </row>
    <row r="120" spans="2:18" x14ac:dyDescent="0.35">
      <c r="B120" s="35"/>
      <c r="C120" s="35"/>
      <c r="D120" s="35"/>
      <c r="E120" s="35"/>
      <c r="F120" s="35"/>
      <c r="G120" s="35"/>
      <c r="H120" s="35"/>
      <c r="I120" s="35"/>
      <c r="J120" s="35"/>
      <c r="K120" s="35"/>
      <c r="L120" s="35"/>
      <c r="M120" s="35"/>
      <c r="N120" s="35"/>
      <c r="O120" s="35"/>
      <c r="P120" s="35"/>
      <c r="Q120" s="35"/>
      <c r="R120" s="35"/>
    </row>
    <row r="121" spans="2:18" x14ac:dyDescent="0.35">
      <c r="B121" s="35"/>
      <c r="C121" s="35"/>
      <c r="D121" s="35"/>
      <c r="E121" s="35"/>
      <c r="F121" s="35"/>
      <c r="G121" s="35"/>
      <c r="H121" s="35"/>
      <c r="I121" s="35"/>
      <c r="J121" s="35"/>
      <c r="K121" s="35"/>
      <c r="L121" s="35"/>
      <c r="M121" s="35"/>
      <c r="N121" s="35"/>
      <c r="O121" s="35"/>
      <c r="P121" s="35"/>
      <c r="Q121" s="35"/>
      <c r="R121" s="35"/>
    </row>
    <row r="122" spans="2:18" x14ac:dyDescent="0.35">
      <c r="B122" s="35"/>
      <c r="C122" s="35"/>
      <c r="D122" s="35"/>
      <c r="E122" s="35"/>
      <c r="F122" s="35"/>
      <c r="G122" s="35"/>
      <c r="H122" s="35"/>
      <c r="I122" s="35"/>
      <c r="J122" s="35"/>
      <c r="K122" s="35"/>
      <c r="L122" s="35"/>
      <c r="M122" s="35"/>
      <c r="N122" s="35"/>
      <c r="O122" s="35"/>
      <c r="P122" s="35"/>
      <c r="Q122" s="35"/>
      <c r="R122" s="35"/>
    </row>
    <row r="123" spans="2:18" x14ac:dyDescent="0.35">
      <c r="B123" s="35"/>
      <c r="C123" s="35"/>
      <c r="D123" s="35"/>
      <c r="E123" s="35"/>
      <c r="F123" s="35"/>
      <c r="G123" s="35"/>
      <c r="H123" s="35"/>
      <c r="I123" s="35"/>
      <c r="J123" s="35"/>
      <c r="K123" s="35"/>
      <c r="L123" s="35"/>
      <c r="M123" s="35"/>
      <c r="N123" s="35"/>
      <c r="O123" s="35"/>
      <c r="P123" s="35"/>
      <c r="Q123" s="35"/>
      <c r="R123" s="35"/>
    </row>
    <row r="124" spans="2:18" x14ac:dyDescent="0.35">
      <c r="B124" s="35"/>
      <c r="C124" s="35"/>
      <c r="D124" s="35"/>
      <c r="E124" s="35"/>
      <c r="F124" s="35"/>
      <c r="G124" s="35"/>
      <c r="H124" s="35"/>
      <c r="I124" s="35"/>
      <c r="J124" s="35"/>
      <c r="K124" s="35"/>
      <c r="L124" s="35"/>
      <c r="M124" s="35"/>
      <c r="N124" s="35"/>
      <c r="O124" s="35"/>
      <c r="P124" s="35"/>
      <c r="Q124" s="35"/>
      <c r="R124" s="35"/>
    </row>
    <row r="125" spans="2:18" x14ac:dyDescent="0.35">
      <c r="B125" s="35"/>
      <c r="C125" s="35"/>
      <c r="D125" s="35"/>
      <c r="E125" s="35"/>
      <c r="F125" s="35"/>
      <c r="G125" s="35"/>
      <c r="H125" s="35"/>
      <c r="I125" s="35"/>
      <c r="J125" s="35"/>
      <c r="K125" s="35"/>
      <c r="L125" s="35"/>
      <c r="M125" s="35"/>
      <c r="N125" s="35"/>
      <c r="O125" s="35"/>
      <c r="P125" s="35"/>
      <c r="Q125" s="35"/>
      <c r="R125" s="35"/>
    </row>
    <row r="126" spans="2:18" x14ac:dyDescent="0.35">
      <c r="B126" s="35"/>
      <c r="C126" s="35"/>
      <c r="D126" s="35"/>
      <c r="E126" s="35"/>
      <c r="F126" s="35"/>
      <c r="G126" s="35"/>
      <c r="H126" s="35"/>
      <c r="I126" s="35"/>
      <c r="J126" s="35"/>
      <c r="K126" s="35"/>
      <c r="L126" s="35"/>
      <c r="M126" s="35"/>
      <c r="N126" s="35"/>
      <c r="O126" s="35"/>
      <c r="P126" s="35"/>
      <c r="Q126" s="35"/>
      <c r="R126" s="35"/>
    </row>
    <row r="127" spans="2:18" x14ac:dyDescent="0.35">
      <c r="B127" s="35"/>
      <c r="C127" s="35"/>
      <c r="D127" s="35"/>
      <c r="E127" s="35"/>
      <c r="F127" s="35"/>
      <c r="G127" s="35"/>
      <c r="H127" s="35"/>
      <c r="I127" s="35"/>
      <c r="J127" s="35"/>
      <c r="K127" s="35"/>
      <c r="L127" s="35"/>
      <c r="M127" s="35"/>
      <c r="N127" s="35"/>
      <c r="O127" s="35"/>
      <c r="P127" s="35"/>
      <c r="Q127" s="35"/>
      <c r="R127" s="35"/>
    </row>
    <row r="128" spans="2:18" x14ac:dyDescent="0.35">
      <c r="B128" s="35"/>
      <c r="C128" s="35"/>
      <c r="D128" s="35"/>
      <c r="E128" s="35"/>
      <c r="F128" s="35"/>
      <c r="G128" s="35"/>
      <c r="H128" s="35"/>
      <c r="I128" s="35"/>
      <c r="J128" s="35"/>
      <c r="K128" s="35"/>
      <c r="L128" s="35"/>
      <c r="M128" s="35"/>
      <c r="N128" s="35"/>
      <c r="O128" s="35"/>
      <c r="P128" s="35"/>
      <c r="Q128" s="35"/>
      <c r="R128" s="35"/>
    </row>
    <row r="129" spans="2:18" x14ac:dyDescent="0.35">
      <c r="B129" s="35"/>
      <c r="C129" s="35"/>
      <c r="D129" s="35"/>
      <c r="E129" s="35"/>
      <c r="F129" s="35"/>
      <c r="G129" s="35"/>
      <c r="H129" s="35"/>
      <c r="I129" s="35"/>
      <c r="J129" s="35"/>
      <c r="K129" s="35"/>
      <c r="L129" s="35"/>
      <c r="M129" s="35"/>
      <c r="N129" s="35"/>
      <c r="O129" s="35"/>
      <c r="P129" s="35"/>
      <c r="Q129" s="35"/>
      <c r="R129" s="35"/>
    </row>
    <row r="130" spans="2:18" x14ac:dyDescent="0.35">
      <c r="B130" s="35"/>
      <c r="C130" s="35"/>
      <c r="D130" s="35"/>
      <c r="E130" s="35"/>
      <c r="F130" s="35"/>
      <c r="G130" s="35"/>
      <c r="H130" s="35"/>
      <c r="I130" s="35"/>
      <c r="J130" s="35"/>
      <c r="K130" s="35"/>
      <c r="L130" s="35"/>
      <c r="M130" s="35"/>
      <c r="N130" s="35"/>
      <c r="O130" s="35"/>
      <c r="P130" s="35"/>
      <c r="Q130" s="35"/>
      <c r="R130" s="35"/>
    </row>
    <row r="131" spans="2:18" x14ac:dyDescent="0.35">
      <c r="B131" s="35"/>
      <c r="C131" s="35"/>
      <c r="D131" s="35"/>
      <c r="E131" s="35"/>
      <c r="F131" s="35"/>
      <c r="G131" s="35"/>
      <c r="H131" s="35"/>
      <c r="I131" s="35"/>
      <c r="J131" s="35"/>
      <c r="K131" s="35"/>
      <c r="L131" s="35"/>
      <c r="M131" s="35"/>
      <c r="N131" s="35"/>
      <c r="O131" s="35"/>
      <c r="P131" s="35"/>
      <c r="Q131" s="35"/>
      <c r="R131" s="35"/>
    </row>
    <row r="132" spans="2:18" x14ac:dyDescent="0.35">
      <c r="B132" s="35"/>
      <c r="C132" s="35"/>
      <c r="D132" s="35"/>
      <c r="E132" s="35"/>
      <c r="F132" s="35"/>
      <c r="G132" s="35"/>
      <c r="H132" s="35"/>
      <c r="I132" s="35"/>
      <c r="J132" s="35"/>
      <c r="K132" s="35"/>
      <c r="L132" s="35"/>
      <c r="M132" s="35"/>
      <c r="N132" s="35"/>
      <c r="O132" s="35"/>
      <c r="P132" s="35"/>
      <c r="Q132" s="35"/>
      <c r="R132" s="35"/>
    </row>
    <row r="133" spans="2:18" x14ac:dyDescent="0.35">
      <c r="B133" s="35"/>
      <c r="C133" s="35"/>
      <c r="D133" s="35"/>
      <c r="E133" s="35"/>
      <c r="F133" s="35"/>
      <c r="G133" s="35"/>
      <c r="H133" s="35"/>
      <c r="I133" s="35"/>
      <c r="J133" s="35"/>
      <c r="K133" s="35"/>
      <c r="L133" s="35"/>
      <c r="M133" s="35"/>
      <c r="N133" s="35"/>
      <c r="O133" s="35"/>
      <c r="P133" s="35"/>
      <c r="Q133" s="35"/>
      <c r="R133" s="35"/>
    </row>
    <row r="134" spans="2:18" x14ac:dyDescent="0.35">
      <c r="B134" s="35"/>
      <c r="C134" s="35"/>
      <c r="D134" s="35"/>
      <c r="E134" s="35"/>
      <c r="F134" s="35"/>
      <c r="G134" s="35"/>
      <c r="H134" s="35"/>
      <c r="I134" s="35"/>
      <c r="J134" s="35"/>
      <c r="K134" s="35"/>
      <c r="L134" s="35"/>
      <c r="M134" s="35"/>
      <c r="N134" s="35"/>
      <c r="O134" s="35"/>
      <c r="P134" s="35"/>
      <c r="Q134" s="35"/>
      <c r="R134" s="35"/>
    </row>
    <row r="135" spans="2:18" x14ac:dyDescent="0.35">
      <c r="B135" s="35"/>
      <c r="C135" s="35"/>
      <c r="D135" s="35"/>
      <c r="E135" s="35"/>
      <c r="F135" s="35"/>
      <c r="G135" s="35"/>
      <c r="H135" s="35"/>
      <c r="I135" s="35"/>
      <c r="J135" s="35"/>
      <c r="K135" s="35"/>
      <c r="L135" s="35"/>
      <c r="M135" s="35"/>
      <c r="N135" s="35"/>
      <c r="O135" s="35"/>
      <c r="P135" s="35"/>
      <c r="Q135" s="35"/>
      <c r="R135" s="35"/>
    </row>
    <row r="136" spans="2:18" x14ac:dyDescent="0.35">
      <c r="B136" s="35"/>
      <c r="C136" s="35"/>
      <c r="D136" s="35"/>
      <c r="E136" s="35"/>
      <c r="F136" s="35"/>
      <c r="G136" s="35"/>
      <c r="H136" s="35"/>
      <c r="I136" s="35"/>
      <c r="J136" s="35"/>
      <c r="K136" s="35"/>
      <c r="L136" s="35"/>
      <c r="M136" s="35"/>
      <c r="N136" s="42"/>
      <c r="O136" s="35"/>
      <c r="P136" s="35"/>
      <c r="Q136" s="35"/>
      <c r="R136" s="35"/>
    </row>
    <row r="137" spans="2:18" x14ac:dyDescent="0.35">
      <c r="B137" s="35"/>
      <c r="C137" s="35"/>
      <c r="D137" s="35"/>
      <c r="E137" s="35"/>
      <c r="F137" s="35"/>
      <c r="G137" s="35"/>
      <c r="H137" s="35"/>
      <c r="I137" s="35"/>
      <c r="J137" s="35"/>
      <c r="K137" s="35"/>
      <c r="L137" s="35"/>
      <c r="M137" s="35"/>
      <c r="N137" s="42"/>
      <c r="O137" s="35"/>
      <c r="P137" s="35"/>
      <c r="Q137" s="35"/>
      <c r="R137" s="35"/>
    </row>
    <row r="138" spans="2:18" x14ac:dyDescent="0.35">
      <c r="B138" s="35"/>
      <c r="C138" s="35"/>
      <c r="D138" s="35"/>
      <c r="E138" s="35"/>
      <c r="F138" s="35"/>
      <c r="G138" s="35"/>
      <c r="H138" s="35"/>
      <c r="I138" s="35"/>
      <c r="J138" s="35"/>
      <c r="K138" s="35"/>
      <c r="L138" s="35"/>
      <c r="M138" s="35"/>
      <c r="N138" s="42"/>
      <c r="O138" s="35"/>
      <c r="P138" s="35"/>
      <c r="Q138" s="35"/>
      <c r="R138" s="35"/>
    </row>
    <row r="139" spans="2:18" x14ac:dyDescent="0.35">
      <c r="B139" s="35"/>
      <c r="C139" s="35"/>
      <c r="D139" s="35"/>
      <c r="E139" s="35"/>
      <c r="F139" s="35"/>
      <c r="G139" s="35"/>
      <c r="H139" s="35"/>
      <c r="I139" s="35"/>
      <c r="J139" s="35"/>
      <c r="K139" s="35"/>
      <c r="L139" s="35"/>
      <c r="M139" s="35"/>
      <c r="N139" s="35"/>
      <c r="O139" s="35"/>
      <c r="P139" s="35"/>
      <c r="Q139" s="35"/>
      <c r="R139" s="35"/>
    </row>
    <row r="140" spans="2:18" x14ac:dyDescent="0.35">
      <c r="B140" s="35"/>
      <c r="C140" s="35"/>
      <c r="D140" s="35"/>
      <c r="E140" s="35"/>
      <c r="F140" s="35"/>
      <c r="G140" s="35"/>
      <c r="H140" s="35"/>
      <c r="I140" s="35"/>
      <c r="J140" s="35"/>
      <c r="K140" s="35"/>
      <c r="L140" s="35"/>
      <c r="M140" s="35"/>
      <c r="N140" s="35"/>
      <c r="O140" s="35"/>
      <c r="P140" s="35"/>
      <c r="Q140" s="35"/>
      <c r="R140" s="35"/>
    </row>
    <row r="141" spans="2:18" x14ac:dyDescent="0.35">
      <c r="B141" s="35"/>
      <c r="C141" s="35"/>
      <c r="D141" s="35"/>
      <c r="E141" s="35"/>
      <c r="F141" s="35"/>
      <c r="G141" s="35"/>
      <c r="H141" s="35"/>
      <c r="I141" s="35"/>
      <c r="J141" s="35"/>
      <c r="K141" s="35"/>
      <c r="L141" s="35"/>
      <c r="M141" s="35"/>
      <c r="N141" s="35"/>
      <c r="O141" s="35"/>
      <c r="P141" s="35"/>
      <c r="Q141" s="42"/>
      <c r="R141" s="35"/>
    </row>
    <row r="142" spans="2:18" x14ac:dyDescent="0.35">
      <c r="B142" s="35"/>
      <c r="C142" s="35"/>
      <c r="D142" s="35"/>
      <c r="E142" s="35"/>
      <c r="F142" s="35"/>
      <c r="G142" s="35"/>
      <c r="H142" s="35"/>
      <c r="I142" s="35"/>
      <c r="J142" s="35"/>
      <c r="K142" s="35"/>
      <c r="L142" s="35"/>
      <c r="M142" s="35"/>
      <c r="N142" s="35"/>
      <c r="O142" s="35"/>
      <c r="P142" s="35"/>
      <c r="Q142" s="42"/>
      <c r="R142" s="35"/>
    </row>
    <row r="143" spans="2:18" x14ac:dyDescent="0.35">
      <c r="B143" s="35"/>
      <c r="C143" s="35"/>
      <c r="D143" s="35"/>
      <c r="E143" s="35"/>
      <c r="F143" s="35"/>
      <c r="G143" s="35"/>
      <c r="H143" s="35"/>
      <c r="I143" s="35"/>
      <c r="J143" s="35"/>
      <c r="K143" s="35"/>
      <c r="L143" s="35"/>
      <c r="M143" s="35"/>
      <c r="N143" s="35"/>
      <c r="O143" s="35"/>
      <c r="P143" s="35"/>
      <c r="Q143" s="42"/>
      <c r="R143" s="35"/>
    </row>
    <row r="144" spans="2:18" x14ac:dyDescent="0.35">
      <c r="B144" s="35"/>
      <c r="C144" s="35"/>
      <c r="D144" s="35"/>
      <c r="E144" s="35"/>
      <c r="F144" s="35"/>
      <c r="G144" s="35"/>
      <c r="H144" s="35"/>
      <c r="I144" s="35"/>
      <c r="J144" s="35"/>
      <c r="K144" s="35"/>
      <c r="L144" s="35"/>
      <c r="M144" s="35"/>
      <c r="N144" s="35"/>
      <c r="O144" s="35"/>
      <c r="P144" s="35"/>
      <c r="Q144" s="42"/>
      <c r="R144" s="35"/>
    </row>
    <row r="145" spans="2:18" x14ac:dyDescent="0.35">
      <c r="B145" s="35"/>
      <c r="C145" s="35"/>
      <c r="D145" s="35"/>
      <c r="E145" s="35"/>
      <c r="F145" s="35"/>
      <c r="G145" s="35"/>
      <c r="H145" s="35"/>
      <c r="I145" s="35"/>
      <c r="J145" s="35"/>
      <c r="K145" s="35"/>
      <c r="L145" s="35"/>
      <c r="M145" s="35"/>
      <c r="N145" s="35"/>
      <c r="O145" s="35"/>
      <c r="P145" s="35"/>
      <c r="Q145" s="42"/>
      <c r="R145" s="35"/>
    </row>
    <row r="146" spans="2:18" x14ac:dyDescent="0.35">
      <c r="B146" s="35"/>
      <c r="C146" s="35"/>
      <c r="D146" s="35"/>
      <c r="E146" s="35"/>
      <c r="F146" s="35"/>
      <c r="G146" s="35"/>
      <c r="H146" s="35"/>
      <c r="I146" s="35"/>
      <c r="J146" s="35"/>
      <c r="K146" s="35"/>
      <c r="L146" s="35"/>
      <c r="M146" s="35"/>
      <c r="N146" s="35"/>
      <c r="O146" s="35"/>
      <c r="P146" s="35"/>
      <c r="Q146" s="42"/>
      <c r="R146" s="35"/>
    </row>
    <row r="147" spans="2:18" x14ac:dyDescent="0.35">
      <c r="B147" s="35"/>
      <c r="C147" s="35"/>
      <c r="D147" s="35"/>
      <c r="E147" s="35"/>
      <c r="F147" s="35"/>
      <c r="G147" s="35"/>
      <c r="H147" s="35"/>
      <c r="I147" s="35"/>
      <c r="J147" s="35"/>
      <c r="K147" s="35"/>
      <c r="L147" s="35"/>
      <c r="M147" s="35"/>
      <c r="N147" s="35"/>
      <c r="O147" s="35"/>
      <c r="P147" s="35"/>
      <c r="Q147" s="42"/>
      <c r="R147" s="35"/>
    </row>
    <row r="148" spans="2:18" x14ac:dyDescent="0.35">
      <c r="B148" s="35"/>
      <c r="C148" s="35"/>
      <c r="D148" s="35"/>
      <c r="E148" s="35"/>
      <c r="F148" s="35"/>
      <c r="G148" s="35"/>
      <c r="H148" s="35"/>
      <c r="I148" s="35"/>
      <c r="J148" s="35"/>
      <c r="K148" s="35"/>
      <c r="L148" s="35"/>
      <c r="M148" s="35"/>
      <c r="N148" s="35"/>
      <c r="O148" s="35"/>
      <c r="P148" s="35"/>
      <c r="Q148" s="42"/>
      <c r="R148" s="35"/>
    </row>
    <row r="149" spans="2:18" x14ac:dyDescent="0.35">
      <c r="B149" s="35"/>
      <c r="C149" s="35"/>
      <c r="D149" s="35"/>
      <c r="E149" s="35"/>
      <c r="F149" s="35"/>
      <c r="G149" s="35"/>
      <c r="H149" s="35"/>
      <c r="I149" s="35"/>
      <c r="J149" s="35"/>
      <c r="K149" s="35"/>
      <c r="L149" s="35"/>
      <c r="M149" s="35"/>
      <c r="N149" s="35"/>
      <c r="O149" s="35"/>
      <c r="P149" s="35"/>
      <c r="Q149" s="42"/>
      <c r="R149" s="35"/>
    </row>
    <row r="150" spans="2:18" x14ac:dyDescent="0.35">
      <c r="B150" s="35"/>
      <c r="C150" s="35"/>
      <c r="D150" s="35"/>
      <c r="E150" s="35"/>
      <c r="F150" s="35"/>
      <c r="G150" s="35"/>
      <c r="H150" s="35"/>
      <c r="I150" s="35"/>
      <c r="J150" s="35"/>
      <c r="K150" s="35"/>
      <c r="L150" s="35"/>
      <c r="M150" s="35"/>
      <c r="N150" s="35"/>
      <c r="O150" s="35"/>
      <c r="P150" s="35"/>
      <c r="Q150" s="42"/>
      <c r="R150" s="35"/>
    </row>
    <row r="151" spans="2:18" x14ac:dyDescent="0.35">
      <c r="B151" s="35"/>
      <c r="C151" s="35"/>
      <c r="D151" s="35"/>
      <c r="E151" s="35"/>
      <c r="F151" s="35"/>
      <c r="G151" s="35"/>
      <c r="H151" s="35"/>
      <c r="I151" s="35"/>
      <c r="J151" s="35"/>
      <c r="K151" s="35"/>
      <c r="L151" s="35"/>
      <c r="M151" s="35"/>
      <c r="N151" s="35"/>
      <c r="O151" s="35"/>
      <c r="P151" s="35"/>
      <c r="Q151" s="42"/>
      <c r="R151" s="35"/>
    </row>
    <row r="152" spans="2:18" x14ac:dyDescent="0.35">
      <c r="B152" s="35"/>
      <c r="C152" s="35"/>
      <c r="D152" s="35"/>
      <c r="E152" s="35"/>
      <c r="F152" s="35"/>
      <c r="G152" s="35"/>
      <c r="H152" s="35"/>
      <c r="I152" s="35"/>
      <c r="J152" s="35"/>
      <c r="K152" s="35"/>
      <c r="L152" s="35"/>
      <c r="M152" s="35"/>
      <c r="N152" s="35"/>
      <c r="O152" s="35"/>
      <c r="P152" s="35"/>
      <c r="Q152" s="42"/>
      <c r="R152" s="35"/>
    </row>
    <row r="153" spans="2:18" x14ac:dyDescent="0.35">
      <c r="B153" s="35"/>
      <c r="C153" s="35"/>
      <c r="D153" s="35"/>
      <c r="E153" s="35"/>
      <c r="F153" s="35"/>
      <c r="G153" s="35"/>
      <c r="H153" s="35"/>
      <c r="I153" s="35"/>
      <c r="J153" s="35"/>
      <c r="K153" s="35"/>
      <c r="L153" s="35"/>
      <c r="M153" s="35"/>
      <c r="N153" s="35"/>
      <c r="O153" s="35"/>
      <c r="P153" s="35"/>
      <c r="Q153" s="42"/>
      <c r="R153" s="35"/>
    </row>
    <row r="154" spans="2:18" x14ac:dyDescent="0.35">
      <c r="B154" s="35"/>
      <c r="C154" s="35"/>
      <c r="D154" s="35"/>
      <c r="E154" s="35"/>
      <c r="F154" s="35"/>
      <c r="G154" s="35"/>
      <c r="H154" s="35"/>
      <c r="I154" s="35"/>
      <c r="J154" s="35"/>
      <c r="K154" s="35"/>
      <c r="L154" s="35"/>
      <c r="M154" s="35"/>
      <c r="N154" s="35"/>
      <c r="O154" s="35"/>
      <c r="P154" s="35"/>
      <c r="Q154" s="42"/>
      <c r="R154" s="35"/>
    </row>
    <row r="155" spans="2:18" x14ac:dyDescent="0.35">
      <c r="B155" s="35"/>
      <c r="C155" s="35"/>
      <c r="D155" s="35"/>
      <c r="E155" s="35"/>
      <c r="F155" s="35"/>
      <c r="G155" s="35"/>
      <c r="H155" s="35"/>
      <c r="I155" s="35"/>
      <c r="J155" s="35"/>
      <c r="K155" s="35"/>
      <c r="L155" s="35"/>
      <c r="M155" s="35"/>
      <c r="N155" s="35"/>
      <c r="O155" s="35"/>
      <c r="P155" s="35"/>
      <c r="Q155" s="42"/>
      <c r="R155" s="35"/>
    </row>
    <row r="156" spans="2:18" x14ac:dyDescent="0.35">
      <c r="B156" s="35"/>
      <c r="C156" s="35"/>
      <c r="D156" s="35"/>
      <c r="E156" s="35"/>
      <c r="F156" s="35"/>
      <c r="G156" s="35"/>
      <c r="H156" s="35"/>
      <c r="I156" s="35"/>
      <c r="J156" s="35"/>
      <c r="K156" s="35"/>
      <c r="L156" s="35"/>
      <c r="M156" s="35"/>
      <c r="N156" s="35"/>
      <c r="O156" s="35"/>
      <c r="P156" s="35"/>
      <c r="Q156" s="42"/>
      <c r="R156" s="35"/>
    </row>
    <row r="157" spans="2:18" x14ac:dyDescent="0.35">
      <c r="B157" s="35"/>
      <c r="C157" s="35"/>
      <c r="D157" s="35"/>
      <c r="E157" s="35"/>
      <c r="F157" s="35"/>
      <c r="G157" s="35"/>
      <c r="H157" s="35"/>
      <c r="I157" s="35"/>
      <c r="J157" s="35"/>
      <c r="K157" s="35"/>
      <c r="L157" s="35"/>
      <c r="M157" s="35"/>
      <c r="N157" s="35"/>
      <c r="O157" s="35"/>
      <c r="P157" s="35"/>
      <c r="Q157" s="42"/>
      <c r="R157" s="35"/>
    </row>
    <row r="158" spans="2:18" x14ac:dyDescent="0.35">
      <c r="B158" s="35"/>
      <c r="C158" s="35"/>
      <c r="D158" s="35"/>
      <c r="E158" s="35"/>
      <c r="F158" s="35"/>
      <c r="G158" s="35"/>
      <c r="H158" s="35"/>
      <c r="I158" s="35"/>
      <c r="J158" s="35"/>
      <c r="K158" s="35"/>
      <c r="L158" s="35"/>
      <c r="M158" s="35"/>
      <c r="N158" s="35"/>
      <c r="O158" s="35"/>
      <c r="P158" s="35"/>
      <c r="Q158" s="42"/>
      <c r="R158" s="35"/>
    </row>
    <row r="159" spans="2:18" x14ac:dyDescent="0.35">
      <c r="B159" s="35"/>
      <c r="C159" s="35"/>
      <c r="D159" s="35"/>
      <c r="E159" s="35"/>
      <c r="F159" s="35"/>
      <c r="G159" s="35"/>
      <c r="H159" s="35"/>
      <c r="I159" s="35"/>
      <c r="J159" s="35"/>
      <c r="K159" s="35"/>
      <c r="L159" s="35"/>
      <c r="M159" s="35"/>
      <c r="N159" s="35"/>
      <c r="O159" s="35"/>
      <c r="P159" s="35"/>
      <c r="Q159" s="42"/>
      <c r="R159" s="35"/>
    </row>
    <row r="160" spans="2:18" x14ac:dyDescent="0.35">
      <c r="B160" s="35"/>
      <c r="C160" s="35"/>
      <c r="D160" s="35"/>
      <c r="E160" s="35"/>
      <c r="F160" s="35"/>
      <c r="G160" s="35"/>
      <c r="H160" s="35"/>
      <c r="I160" s="35"/>
      <c r="J160" s="35"/>
      <c r="K160" s="35"/>
      <c r="L160" s="35"/>
      <c r="M160" s="35"/>
      <c r="N160" s="35"/>
      <c r="O160" s="35"/>
      <c r="P160" s="35"/>
      <c r="Q160" s="42"/>
      <c r="R160" s="35"/>
    </row>
    <row r="161" spans="2:18" x14ac:dyDescent="0.35">
      <c r="B161" s="35"/>
      <c r="C161" s="35"/>
      <c r="D161" s="35"/>
      <c r="E161" s="35"/>
      <c r="F161" s="35"/>
      <c r="G161" s="35"/>
      <c r="H161" s="35"/>
      <c r="I161" s="35"/>
      <c r="J161" s="35"/>
      <c r="K161" s="35"/>
      <c r="L161" s="35"/>
      <c r="M161" s="35"/>
      <c r="N161" s="35"/>
      <c r="O161" s="35"/>
      <c r="P161" s="35"/>
      <c r="Q161" s="42"/>
      <c r="R161" s="35"/>
    </row>
    <row r="162" spans="2:18" x14ac:dyDescent="0.35">
      <c r="B162" s="247" t="s">
        <v>74</v>
      </c>
      <c r="C162" s="247"/>
      <c r="D162" s="247"/>
      <c r="E162" s="247"/>
      <c r="F162" s="247"/>
      <c r="G162" s="247"/>
      <c r="H162" s="247"/>
      <c r="I162" s="247"/>
      <c r="J162" s="35"/>
      <c r="K162" s="35"/>
      <c r="L162" s="35"/>
      <c r="M162" s="35"/>
      <c r="N162" s="35"/>
      <c r="O162" s="35"/>
      <c r="P162" s="35"/>
      <c r="Q162" s="42"/>
      <c r="R162" s="35"/>
    </row>
    <row r="163" spans="2:18" x14ac:dyDescent="0.35">
      <c r="B163" s="35"/>
      <c r="C163" s="35"/>
      <c r="D163" s="35"/>
      <c r="E163" s="35"/>
      <c r="F163" s="35"/>
      <c r="G163" s="35"/>
      <c r="H163" s="35"/>
      <c r="I163" s="35"/>
      <c r="J163" s="35"/>
      <c r="K163" s="35"/>
      <c r="L163" s="35"/>
      <c r="M163" s="35"/>
      <c r="N163" s="35"/>
      <c r="O163" s="35"/>
      <c r="P163" s="35"/>
      <c r="Q163" s="42"/>
      <c r="R163" s="35"/>
    </row>
    <row r="164" spans="2:18" x14ac:dyDescent="0.35">
      <c r="B164" s="244" t="s">
        <v>75</v>
      </c>
      <c r="C164" s="244"/>
      <c r="D164" s="244"/>
      <c r="E164" s="244"/>
      <c r="F164" s="244"/>
      <c r="G164" s="244"/>
      <c r="H164" s="244"/>
      <c r="I164" s="244"/>
      <c r="J164" s="35"/>
      <c r="K164" s="35"/>
      <c r="L164" s="35"/>
      <c r="M164" s="35"/>
      <c r="N164" s="35"/>
      <c r="O164" s="35"/>
      <c r="P164" s="35"/>
      <c r="Q164" s="42"/>
      <c r="R164" s="35"/>
    </row>
    <row r="165" spans="2:18" x14ac:dyDescent="0.35">
      <c r="B165" s="244"/>
      <c r="C165" s="244"/>
      <c r="D165" s="244"/>
      <c r="E165" s="244"/>
      <c r="F165" s="244"/>
      <c r="G165" s="244"/>
      <c r="H165" s="244"/>
      <c r="I165" s="244"/>
      <c r="J165" s="35"/>
      <c r="K165" s="35"/>
      <c r="L165" s="35"/>
      <c r="M165" s="35"/>
      <c r="N165" s="35"/>
      <c r="O165" s="35"/>
      <c r="P165" s="35"/>
      <c r="Q165" s="42"/>
      <c r="R165" s="35"/>
    </row>
    <row r="166" spans="2:18" x14ac:dyDescent="0.35">
      <c r="B166" s="244"/>
      <c r="C166" s="244"/>
      <c r="D166" s="244"/>
      <c r="E166" s="244"/>
      <c r="F166" s="244"/>
      <c r="G166" s="244"/>
      <c r="H166" s="244"/>
      <c r="I166" s="244"/>
      <c r="J166" s="35"/>
      <c r="K166" s="35"/>
      <c r="L166" s="35"/>
      <c r="M166" s="35"/>
      <c r="N166" s="35"/>
      <c r="O166" s="35"/>
      <c r="P166" s="35"/>
      <c r="Q166" s="42"/>
      <c r="R166" s="35"/>
    </row>
    <row r="167" spans="2:18" x14ac:dyDescent="0.35">
      <c r="B167" s="35"/>
      <c r="C167" s="35"/>
      <c r="D167" s="35"/>
      <c r="E167" s="35"/>
      <c r="F167" s="35"/>
      <c r="G167" s="35"/>
      <c r="H167" s="35"/>
      <c r="I167" s="35"/>
      <c r="J167" s="35"/>
      <c r="K167" s="35"/>
      <c r="L167" s="35"/>
      <c r="M167" s="35"/>
      <c r="N167" s="35"/>
      <c r="O167" s="35"/>
      <c r="P167" s="35"/>
      <c r="Q167" s="42"/>
      <c r="R167" s="35"/>
    </row>
    <row r="168" spans="2:18" x14ac:dyDescent="0.35">
      <c r="B168" s="257"/>
      <c r="C168" s="257"/>
      <c r="D168" s="257"/>
      <c r="E168" s="257"/>
      <c r="F168" s="257"/>
      <c r="G168" s="257"/>
      <c r="H168" s="257"/>
      <c r="I168" s="257"/>
      <c r="J168" s="35"/>
      <c r="K168" s="35"/>
      <c r="L168" s="35"/>
      <c r="M168" s="35"/>
      <c r="N168" s="35"/>
      <c r="O168" s="35"/>
      <c r="P168" s="35"/>
      <c r="Q168" s="42"/>
      <c r="R168" s="35"/>
    </row>
    <row r="169" spans="2:18" x14ac:dyDescent="0.35">
      <c r="B169" s="257"/>
      <c r="C169" s="257"/>
      <c r="D169" s="257"/>
      <c r="E169" s="257"/>
      <c r="F169" s="257"/>
      <c r="G169" s="257"/>
      <c r="H169" s="257"/>
      <c r="I169" s="257"/>
      <c r="J169" s="35"/>
      <c r="K169" s="35"/>
      <c r="L169" s="35"/>
      <c r="M169" s="35"/>
      <c r="N169" s="35"/>
      <c r="O169" s="35"/>
      <c r="P169" s="35"/>
      <c r="Q169" s="42"/>
      <c r="R169" s="35"/>
    </row>
    <row r="170" spans="2:18" x14ac:dyDescent="0.35">
      <c r="B170" s="258"/>
      <c r="C170" s="258"/>
      <c r="D170" s="258"/>
      <c r="E170" s="258"/>
      <c r="F170" s="258"/>
      <c r="G170" s="258"/>
      <c r="H170" s="258"/>
      <c r="I170" s="258"/>
      <c r="Q170" s="2"/>
    </row>
    <row r="171" spans="2:18" x14ac:dyDescent="0.35">
      <c r="B171" s="258"/>
      <c r="C171" s="258"/>
      <c r="D171" s="258"/>
      <c r="E171" s="258"/>
      <c r="F171" s="258"/>
      <c r="G171" s="258"/>
      <c r="H171" s="258"/>
      <c r="I171" s="258"/>
      <c r="Q171" s="2"/>
    </row>
    <row r="172" spans="2:18" x14ac:dyDescent="0.35">
      <c r="B172" s="258"/>
      <c r="C172" s="258"/>
      <c r="D172" s="258"/>
      <c r="E172" s="258"/>
      <c r="F172" s="258"/>
      <c r="G172" s="258"/>
      <c r="H172" s="258"/>
      <c r="I172" s="258"/>
      <c r="Q172" s="2"/>
    </row>
    <row r="173" spans="2:18" x14ac:dyDescent="0.35">
      <c r="Q173" s="2"/>
    </row>
    <row r="174" spans="2:18" x14ac:dyDescent="0.35">
      <c r="Q174" s="2"/>
    </row>
    <row r="175" spans="2:18" x14ac:dyDescent="0.35">
      <c r="Q175" s="2"/>
    </row>
    <row r="176" spans="2:18" x14ac:dyDescent="0.35">
      <c r="Q176" s="2"/>
    </row>
    <row r="177" spans="17:17" x14ac:dyDescent="0.35">
      <c r="Q177" s="2"/>
    </row>
    <row r="178" spans="17:17" x14ac:dyDescent="0.35">
      <c r="Q178" s="2"/>
    </row>
    <row r="179" spans="17:17" x14ac:dyDescent="0.35">
      <c r="Q179" s="2"/>
    </row>
    <row r="180" spans="17:17" x14ac:dyDescent="0.35">
      <c r="Q180" s="2"/>
    </row>
    <row r="181" spans="17:17" x14ac:dyDescent="0.35">
      <c r="Q181" s="2"/>
    </row>
    <row r="182" spans="17:17" x14ac:dyDescent="0.35">
      <c r="Q182" s="2"/>
    </row>
    <row r="183" spans="17:17" x14ac:dyDescent="0.35">
      <c r="Q183" s="2"/>
    </row>
    <row r="184" spans="17:17" x14ac:dyDescent="0.35">
      <c r="Q184" s="2"/>
    </row>
    <row r="185" spans="17:17" x14ac:dyDescent="0.35">
      <c r="Q185" s="2"/>
    </row>
    <row r="186" spans="17:17" x14ac:dyDescent="0.35">
      <c r="Q186" s="2"/>
    </row>
    <row r="187" spans="17:17" x14ac:dyDescent="0.35">
      <c r="Q187" s="2"/>
    </row>
    <row r="188" spans="17:17" x14ac:dyDescent="0.35">
      <c r="Q188" s="2"/>
    </row>
    <row r="189" spans="17:17" x14ac:dyDescent="0.35">
      <c r="Q189" s="2"/>
    </row>
    <row r="190" spans="17:17" x14ac:dyDescent="0.35">
      <c r="Q190" s="2"/>
    </row>
    <row r="191" spans="17:17" x14ac:dyDescent="0.35">
      <c r="Q191" s="2"/>
    </row>
    <row r="192" spans="17:17" x14ac:dyDescent="0.35">
      <c r="Q192" s="2"/>
    </row>
    <row r="193" spans="13:17" x14ac:dyDescent="0.35">
      <c r="Q193" s="2"/>
    </row>
    <row r="194" spans="13:17" x14ac:dyDescent="0.35">
      <c r="Q194" s="2"/>
    </row>
    <row r="195" spans="13:17" x14ac:dyDescent="0.35">
      <c r="Q195" s="2"/>
    </row>
    <row r="196" spans="13:17" x14ac:dyDescent="0.35">
      <c r="Q196" s="2"/>
    </row>
    <row r="197" spans="13:17" x14ac:dyDescent="0.35">
      <c r="Q197" s="2"/>
    </row>
    <row r="198" spans="13:17" x14ac:dyDescent="0.35">
      <c r="Q198" s="2"/>
    </row>
    <row r="199" spans="13:17" x14ac:dyDescent="0.35">
      <c r="Q199" s="2"/>
    </row>
    <row r="200" spans="13:17" x14ac:dyDescent="0.35">
      <c r="Q200" s="2"/>
    </row>
    <row r="201" spans="13:17" x14ac:dyDescent="0.35">
      <c r="Q201" s="2"/>
    </row>
    <row r="202" spans="13:17" x14ac:dyDescent="0.35">
      <c r="Q202" s="2"/>
    </row>
    <row r="203" spans="13:17" x14ac:dyDescent="0.35">
      <c r="Q203" s="2"/>
    </row>
    <row r="204" spans="13:17" x14ac:dyDescent="0.35">
      <c r="Q204" s="2"/>
    </row>
    <row r="205" spans="13:17" x14ac:dyDescent="0.35">
      <c r="Q205" s="2"/>
    </row>
    <row r="206" spans="13:17" x14ac:dyDescent="0.35">
      <c r="Q206" s="2"/>
    </row>
    <row r="207" spans="13:17" x14ac:dyDescent="0.35">
      <c r="Q207" s="2"/>
    </row>
    <row r="208" spans="13:17" x14ac:dyDescent="0.35">
      <c r="M208" t="s">
        <v>65</v>
      </c>
      <c r="Q208" s="2"/>
    </row>
    <row r="209" spans="17:17" x14ac:dyDescent="0.35">
      <c r="Q209" s="2"/>
    </row>
  </sheetData>
  <sheetProtection algorithmName="SHA-512" hashValue="aQYTU+J5B1Uq5kMM1n4BMLQVcpxTI3pnmZIrj+JiEvUsQAJJPYiS3BkjS24JRK/jPDfhcUcAkvphYDiwXdRW4Q==" saltValue="NTN/mxd9I9TXL7bN6xhjJw==" spinCount="100000" sheet="1" objects="1" scenarios="1"/>
  <mergeCells count="32">
    <mergeCell ref="B168:I169"/>
    <mergeCell ref="B170:I172"/>
    <mergeCell ref="B93:I93"/>
    <mergeCell ref="K93:R93"/>
    <mergeCell ref="K94:R101"/>
    <mergeCell ref="B101:I101"/>
    <mergeCell ref="B162:I162"/>
    <mergeCell ref="B164:I166"/>
    <mergeCell ref="B63:I76"/>
    <mergeCell ref="B27:I30"/>
    <mergeCell ref="L28:R29"/>
    <mergeCell ref="B31:I31"/>
    <mergeCell ref="K31:R31"/>
    <mergeCell ref="B33:I36"/>
    <mergeCell ref="B37:I37"/>
    <mergeCell ref="K48:R48"/>
    <mergeCell ref="K50:R51"/>
    <mergeCell ref="K58:R58"/>
    <mergeCell ref="K60:R60"/>
    <mergeCell ref="B61:I61"/>
    <mergeCell ref="B1:R4"/>
    <mergeCell ref="B6:R8"/>
    <mergeCell ref="B10:I10"/>
    <mergeCell ref="K10:R10"/>
    <mergeCell ref="L15:R17"/>
    <mergeCell ref="B16:I18"/>
    <mergeCell ref="S10:W10"/>
    <mergeCell ref="B12:I14"/>
    <mergeCell ref="L12:R14"/>
    <mergeCell ref="L24:R26"/>
    <mergeCell ref="B26:I26"/>
    <mergeCell ref="L19:R22"/>
  </mergeCells>
  <pageMargins left="0.7" right="0.7" top="0.75" bottom="0.75" header="0.3" footer="0.3"/>
  <pageSetup paperSize="9" orientation="portrait" r:id="rId1"/>
  <headerFooter>
    <oddHeader>&amp;C&amp;"Aptos"&amp;10&amp;K000000 [UNCLASSIFIED]&amp;1#_x000D_</oddHeader>
    <oddFooter>&amp;C_x000D_&amp;1#&amp;"Aptos"&amp;10&amp;K000000 [UNCLASSIFIED]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05461-8335-4960-9AA9-2D4A66830A17}">
  <sheetPr>
    <pageSetUpPr autoPageBreaks="0"/>
  </sheetPr>
  <dimension ref="A1:CG170"/>
  <sheetViews>
    <sheetView showGridLines="0" topLeftCell="A29" zoomScale="55" zoomScaleNormal="55" workbookViewId="0">
      <selection activeCell="C74" sqref="C74:F74 H74:I74 K74:M74"/>
    </sheetView>
  </sheetViews>
  <sheetFormatPr defaultRowHeight="14.5" x14ac:dyDescent="0.35"/>
  <cols>
    <col min="1" max="1" width="23.83203125" bestFit="1" customWidth="1"/>
    <col min="2" max="4" width="11.58203125" style="6" customWidth="1"/>
    <col min="5" max="5" width="17.58203125" style="6" customWidth="1"/>
    <col min="6" max="8" width="13.75" style="6" customWidth="1"/>
    <col min="9" max="9" width="13.5" style="6" customWidth="1"/>
    <col min="10" max="10" width="16.08203125" customWidth="1"/>
    <col min="11" max="11" width="15.5" customWidth="1"/>
    <col min="12" max="12" width="15" customWidth="1"/>
    <col min="13" max="13" width="18.58203125" customWidth="1"/>
    <col min="14" max="14" width="17.75" customWidth="1"/>
    <col min="15" max="15" width="17.33203125" customWidth="1"/>
    <col min="16" max="16" width="20.58203125" customWidth="1"/>
    <col min="17" max="17" width="14.58203125" customWidth="1"/>
    <col min="18" max="18" width="16.25" customWidth="1"/>
    <col min="19" max="19" width="15.75" customWidth="1"/>
    <col min="20" max="21" width="11.08203125" customWidth="1"/>
    <col min="22" max="22" width="12" customWidth="1"/>
    <col min="23" max="23" width="12.83203125" customWidth="1"/>
    <col min="24" max="24" width="12.75" customWidth="1"/>
    <col min="25" max="25" width="12.5" customWidth="1"/>
    <col min="26" max="26" width="10.83203125" customWidth="1"/>
    <col min="27" max="27" width="11.08203125" customWidth="1"/>
    <col min="28" max="28" width="12.75" customWidth="1"/>
    <col min="29" max="29" width="14.08203125" customWidth="1"/>
    <col min="30" max="30" width="11.83203125" customWidth="1"/>
    <col min="31" max="31" width="8.08203125" bestFit="1" customWidth="1"/>
    <col min="32" max="33" width="9.58203125" customWidth="1"/>
    <col min="34" max="34" width="11.58203125" customWidth="1"/>
    <col min="35" max="35" width="11.75" customWidth="1"/>
  </cols>
  <sheetData>
    <row r="1" spans="1:35" ht="14.5" customHeight="1" x14ac:dyDescent="0.35">
      <c r="A1" s="286" t="s">
        <v>0</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row>
    <row r="2" spans="1:35" ht="14.5" customHeight="1" x14ac:dyDescent="0.35">
      <c r="A2" s="286"/>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row>
    <row r="3" spans="1:35" ht="14.5" customHeight="1" x14ac:dyDescent="0.35">
      <c r="A3" s="286"/>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row>
    <row r="4" spans="1:35" ht="14.5" customHeight="1" x14ac:dyDescent="0.35">
      <c r="A4" s="286"/>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row>
    <row r="5" spans="1:35" ht="14.5" customHeight="1" x14ac:dyDescent="0.35">
      <c r="A5" s="287" t="s">
        <v>76</v>
      </c>
      <c r="B5" s="287"/>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17"/>
      <c r="AE5" s="17"/>
      <c r="AF5" s="17"/>
      <c r="AG5" s="14"/>
      <c r="AH5" s="14"/>
      <c r="AI5" s="14"/>
    </row>
    <row r="6" spans="1:35" ht="14.5" customHeight="1" x14ac:dyDescent="0.35">
      <c r="A6" s="287"/>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17"/>
      <c r="AE6" s="17"/>
      <c r="AF6" s="17"/>
      <c r="AG6" s="14"/>
      <c r="AH6" s="14"/>
      <c r="AI6" s="14"/>
    </row>
    <row r="7" spans="1:35" ht="14.5" customHeight="1" x14ac:dyDescent="0.35">
      <c r="A7" s="287"/>
      <c r="B7" s="287"/>
      <c r="C7" s="287"/>
      <c r="D7" s="287"/>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17"/>
      <c r="AE7" s="17"/>
      <c r="AF7" s="17"/>
      <c r="AG7" s="14"/>
      <c r="AH7" s="14"/>
      <c r="AI7" s="14"/>
    </row>
    <row r="8" spans="1:35" ht="14.5" customHeight="1" x14ac:dyDescent="0.35">
      <c r="A8" s="287"/>
      <c r="B8" s="287"/>
      <c r="C8" s="287"/>
      <c r="D8" s="287"/>
      <c r="E8" s="287"/>
      <c r="F8" s="287"/>
      <c r="G8" s="287"/>
      <c r="H8" s="287"/>
      <c r="I8" s="287"/>
      <c r="J8" s="287"/>
      <c r="K8" s="287"/>
      <c r="L8" s="287"/>
      <c r="M8" s="287"/>
      <c r="N8" s="287"/>
      <c r="O8" s="287"/>
      <c r="P8" s="287"/>
      <c r="Q8" s="287"/>
      <c r="R8" s="287"/>
      <c r="S8" s="287"/>
      <c r="T8" s="287"/>
      <c r="U8" s="287"/>
      <c r="V8" s="287"/>
      <c r="W8" s="287"/>
      <c r="X8" s="287"/>
      <c r="Y8" s="287"/>
      <c r="Z8" s="287"/>
      <c r="AA8" s="287"/>
      <c r="AB8" s="287"/>
      <c r="AC8" s="287"/>
      <c r="AD8" s="17"/>
      <c r="AE8" s="17"/>
      <c r="AF8" s="17"/>
      <c r="AG8" s="14"/>
      <c r="AH8" s="14"/>
      <c r="AI8" s="14"/>
    </row>
    <row r="9" spans="1:35" ht="23.25" customHeight="1" x14ac:dyDescent="0.35">
      <c r="A9" s="288" t="s">
        <v>77</v>
      </c>
      <c r="B9" s="288"/>
      <c r="C9" s="288"/>
      <c r="D9" s="288"/>
      <c r="E9" s="288"/>
      <c r="F9" s="288"/>
      <c r="G9" s="288"/>
      <c r="H9" s="288"/>
      <c r="I9" s="288"/>
      <c r="J9" s="288"/>
      <c r="K9" s="288"/>
      <c r="L9" s="288"/>
      <c r="M9" s="288"/>
      <c r="N9" s="288"/>
      <c r="O9" s="288"/>
      <c r="P9" s="288"/>
      <c r="Q9" s="288"/>
      <c r="R9" s="288"/>
      <c r="S9" s="288"/>
      <c r="T9" s="288"/>
      <c r="U9" s="288"/>
      <c r="V9" s="288"/>
      <c r="W9" s="288"/>
      <c r="X9" s="288"/>
      <c r="Y9" s="288"/>
      <c r="Z9" s="288"/>
      <c r="AA9" s="288"/>
      <c r="AB9" s="288"/>
      <c r="AC9" s="288"/>
      <c r="AD9" s="5"/>
      <c r="AE9" s="5"/>
      <c r="AF9" s="5"/>
      <c r="AG9" s="15"/>
      <c r="AH9" s="15"/>
      <c r="AI9" s="15"/>
    </row>
    <row r="10" spans="1:35" x14ac:dyDescent="0.35">
      <c r="A10" s="289" t="s">
        <v>78</v>
      </c>
      <c r="B10" s="289"/>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5"/>
      <c r="AE10" s="5"/>
      <c r="AF10" s="5"/>
      <c r="AG10" s="6"/>
      <c r="AH10" s="6"/>
      <c r="AI10" s="6"/>
    </row>
    <row r="11" spans="1:35" ht="24" customHeight="1" x14ac:dyDescent="0.35">
      <c r="A11" s="290" t="s">
        <v>79</v>
      </c>
      <c r="B11" s="290"/>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5"/>
      <c r="AE11" s="5"/>
      <c r="AF11" s="5"/>
      <c r="AG11" s="6"/>
      <c r="AH11" s="6"/>
      <c r="AI11" s="6"/>
    </row>
    <row r="12" spans="1:35" x14ac:dyDescent="0.35">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35"/>
      <c r="AD12" s="5"/>
      <c r="AE12" s="5"/>
      <c r="AF12" s="5"/>
      <c r="AG12" s="6"/>
      <c r="AH12" s="6"/>
      <c r="AI12" s="6"/>
    </row>
    <row r="13" spans="1:35" x14ac:dyDescent="0.35">
      <c r="A13" s="58"/>
      <c r="B13" s="58"/>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9"/>
      <c r="AD13" s="5"/>
      <c r="AE13" s="5"/>
      <c r="AF13" s="5"/>
      <c r="AG13" s="6"/>
      <c r="AH13" s="6"/>
      <c r="AI13" s="6"/>
    </row>
    <row r="14" spans="1:35" x14ac:dyDescent="0.35">
      <c r="A14" s="58"/>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9"/>
      <c r="AD14" s="5"/>
      <c r="AE14" s="5"/>
      <c r="AF14" s="5"/>
      <c r="AG14" s="6"/>
      <c r="AH14" s="6"/>
      <c r="AI14" s="6"/>
    </row>
    <row r="15" spans="1:35" x14ac:dyDescent="0.35">
      <c r="A15" s="58"/>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9"/>
      <c r="AD15" s="5"/>
      <c r="AE15" s="5"/>
      <c r="AF15" s="5"/>
      <c r="AG15" s="6"/>
      <c r="AH15" s="6"/>
      <c r="AI15" s="6"/>
    </row>
    <row r="16" spans="1:35" x14ac:dyDescent="0.35">
      <c r="A16" s="58"/>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9"/>
      <c r="AD16" s="5"/>
      <c r="AE16" s="5"/>
      <c r="AF16" s="5"/>
      <c r="AG16" s="6"/>
      <c r="AH16" s="6"/>
      <c r="AI16" s="6"/>
    </row>
    <row r="17" spans="1:35" x14ac:dyDescent="0.35">
      <c r="A17" s="58"/>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9"/>
      <c r="AD17" s="5"/>
      <c r="AE17" s="5"/>
      <c r="AF17" s="5"/>
      <c r="AG17" s="6"/>
      <c r="AH17" s="6"/>
      <c r="AI17" s="6"/>
    </row>
    <row r="18" spans="1:35" x14ac:dyDescent="0.35">
      <c r="A18" s="58"/>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9"/>
      <c r="AD18" s="5"/>
      <c r="AE18" s="5"/>
      <c r="AF18" s="5"/>
      <c r="AG18" s="6"/>
      <c r="AH18" s="6"/>
      <c r="AI18" s="6"/>
    </row>
    <row r="19" spans="1:35" x14ac:dyDescent="0.35">
      <c r="A19" s="58"/>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9"/>
      <c r="AD19" s="5"/>
      <c r="AE19" s="5"/>
      <c r="AF19" s="5"/>
      <c r="AG19" s="6"/>
      <c r="AH19" s="6"/>
      <c r="AI19" s="6"/>
    </row>
    <row r="20" spans="1:35" x14ac:dyDescent="0.35">
      <c r="A20" s="58"/>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9"/>
      <c r="AD20" s="5"/>
      <c r="AE20" s="5"/>
      <c r="AF20" s="5"/>
      <c r="AG20" s="6"/>
      <c r="AH20" s="6"/>
      <c r="AI20" s="6"/>
    </row>
    <row r="21" spans="1:35" x14ac:dyDescent="0.35">
      <c r="A21" s="58"/>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9"/>
      <c r="AD21" s="5"/>
      <c r="AE21" s="5"/>
      <c r="AF21" s="5"/>
      <c r="AG21" s="6"/>
      <c r="AH21" s="6"/>
      <c r="AI21" s="6"/>
    </row>
    <row r="22" spans="1:35" x14ac:dyDescent="0.35">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9"/>
      <c r="AD22" s="5"/>
      <c r="AE22" s="5"/>
      <c r="AF22" s="5"/>
      <c r="AG22" s="6"/>
      <c r="AH22" s="6"/>
      <c r="AI22" s="6"/>
    </row>
    <row r="23" spans="1:35" x14ac:dyDescent="0.3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9"/>
      <c r="AD23" s="5"/>
      <c r="AE23" s="5"/>
      <c r="AF23" s="5"/>
      <c r="AG23" s="6"/>
      <c r="AH23" s="6"/>
      <c r="AI23" s="6"/>
    </row>
    <row r="24" spans="1:35" x14ac:dyDescent="0.35">
      <c r="A24" s="58"/>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9"/>
      <c r="AD24" s="5"/>
      <c r="AE24" s="5"/>
      <c r="AF24" s="5"/>
      <c r="AG24" s="6"/>
      <c r="AH24" s="6"/>
      <c r="AI24" s="6"/>
    </row>
    <row r="25" spans="1:35" x14ac:dyDescent="0.35">
      <c r="A25" s="58"/>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9"/>
      <c r="AD25" s="5"/>
      <c r="AE25" s="5"/>
      <c r="AF25" s="5"/>
      <c r="AG25" s="6"/>
      <c r="AH25" s="6"/>
      <c r="AI25" s="6"/>
    </row>
    <row r="26" spans="1:35" x14ac:dyDescent="0.35">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9"/>
      <c r="AD26" s="5"/>
      <c r="AE26" s="5"/>
      <c r="AF26" s="5"/>
      <c r="AG26" s="6"/>
      <c r="AH26" s="6"/>
      <c r="AI26" s="6"/>
    </row>
    <row r="27" spans="1:35" x14ac:dyDescent="0.35">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9"/>
      <c r="AD27" s="5"/>
      <c r="AE27" s="5"/>
      <c r="AF27" s="5"/>
      <c r="AG27" s="6"/>
      <c r="AH27" s="6"/>
      <c r="AI27" s="6"/>
    </row>
    <row r="28" spans="1:35" x14ac:dyDescent="0.35">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9"/>
      <c r="AD28" s="5"/>
      <c r="AE28" s="5"/>
      <c r="AF28" s="5"/>
      <c r="AG28" s="6"/>
      <c r="AH28" s="6"/>
      <c r="AI28" s="6"/>
    </row>
    <row r="29" spans="1:35" x14ac:dyDescent="0.35">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9"/>
      <c r="AD29" s="5"/>
      <c r="AE29" s="5"/>
      <c r="AF29" s="5"/>
      <c r="AG29" s="6"/>
      <c r="AH29" s="6"/>
      <c r="AI29" s="6"/>
    </row>
    <row r="30" spans="1:35" x14ac:dyDescent="0.35">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9"/>
      <c r="AD30" s="5"/>
      <c r="AE30" s="5"/>
      <c r="AF30" s="5"/>
      <c r="AG30" s="6"/>
      <c r="AH30" s="6"/>
      <c r="AI30" s="6"/>
    </row>
    <row r="31" spans="1:35" x14ac:dyDescent="0.35">
      <c r="A31" s="58"/>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9"/>
      <c r="AD31" s="5"/>
      <c r="AE31" s="5"/>
      <c r="AF31" s="5"/>
      <c r="AG31" s="6"/>
      <c r="AH31" s="6"/>
      <c r="AI31" s="6"/>
    </row>
    <row r="32" spans="1:35" x14ac:dyDescent="0.35">
      <c r="A32" s="58"/>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9"/>
      <c r="AD32" s="5"/>
      <c r="AE32" s="5"/>
      <c r="AF32" s="5"/>
      <c r="AG32" s="6"/>
      <c r="AH32" s="6"/>
      <c r="AI32" s="6"/>
    </row>
    <row r="33" spans="1:35" x14ac:dyDescent="0.35">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9"/>
      <c r="AD33" s="5"/>
      <c r="AE33" s="5"/>
      <c r="AF33" s="5"/>
      <c r="AG33" s="6"/>
      <c r="AH33" s="6"/>
      <c r="AI33" s="6"/>
    </row>
    <row r="34" spans="1:35" x14ac:dyDescent="0.35">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9"/>
      <c r="AD34" s="5"/>
      <c r="AE34" s="5"/>
      <c r="AF34" s="5"/>
      <c r="AG34" s="6"/>
      <c r="AH34" s="6"/>
      <c r="AI34" s="6"/>
    </row>
    <row r="35" spans="1:35" x14ac:dyDescent="0.35">
      <c r="A35" s="58"/>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9"/>
      <c r="AD35" s="5"/>
      <c r="AE35" s="5"/>
      <c r="AF35" s="5"/>
      <c r="AG35" s="6"/>
      <c r="AH35" s="6"/>
      <c r="AI35" s="6"/>
    </row>
    <row r="36" spans="1:35" x14ac:dyDescent="0.35">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9"/>
      <c r="AD36" s="5"/>
      <c r="AE36" s="5"/>
      <c r="AF36" s="5"/>
      <c r="AG36" s="6"/>
      <c r="AH36" s="6"/>
      <c r="AI36" s="6"/>
    </row>
    <row r="37" spans="1:35" x14ac:dyDescent="0.35">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9"/>
      <c r="AD37" s="5"/>
      <c r="AE37" s="5"/>
      <c r="AF37" s="5"/>
      <c r="AG37" s="6"/>
      <c r="AH37" s="6"/>
      <c r="AI37" s="6"/>
    </row>
    <row r="38" spans="1:35" x14ac:dyDescent="0.35">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9"/>
      <c r="AD38" s="5"/>
      <c r="AE38" s="5"/>
      <c r="AF38" s="5"/>
      <c r="AG38" s="6"/>
      <c r="AH38" s="6"/>
      <c r="AI38" s="6"/>
    </row>
    <row r="39" spans="1:35" x14ac:dyDescent="0.35">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9"/>
      <c r="AD39" s="5"/>
      <c r="AE39" s="5"/>
      <c r="AF39" s="5"/>
      <c r="AG39" s="6"/>
      <c r="AH39" s="6"/>
      <c r="AI39" s="6"/>
    </row>
    <row r="40" spans="1:35" x14ac:dyDescent="0.35">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9"/>
      <c r="AD40" s="5"/>
      <c r="AE40" s="5"/>
      <c r="AF40" s="5"/>
      <c r="AG40" s="6"/>
      <c r="AH40" s="6"/>
      <c r="AI40" s="6"/>
    </row>
    <row r="41" spans="1:35" x14ac:dyDescent="0.35">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9"/>
      <c r="AD41" s="5"/>
      <c r="AE41" s="5"/>
      <c r="AF41" s="5"/>
      <c r="AG41" s="6"/>
      <c r="AH41" s="6"/>
      <c r="AI41" s="6"/>
    </row>
    <row r="42" spans="1:35" x14ac:dyDescent="0.35">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9"/>
      <c r="AD42" s="5"/>
      <c r="AE42" s="5"/>
      <c r="AF42" s="5"/>
      <c r="AG42" s="6"/>
      <c r="AH42" s="6"/>
      <c r="AI42" s="6"/>
    </row>
    <row r="43" spans="1:35" x14ac:dyDescent="0.35">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9"/>
      <c r="AD43" s="5"/>
      <c r="AE43" s="5"/>
      <c r="AF43" s="5"/>
      <c r="AG43" s="6"/>
      <c r="AH43" s="6"/>
      <c r="AI43" s="6"/>
    </row>
    <row r="44" spans="1:35" x14ac:dyDescent="0.3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9"/>
      <c r="AD44" s="5"/>
      <c r="AE44" s="5"/>
      <c r="AF44" s="5"/>
      <c r="AG44" s="6"/>
      <c r="AH44" s="6"/>
      <c r="AI44" s="6"/>
    </row>
    <row r="45" spans="1:35" x14ac:dyDescent="0.3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9"/>
      <c r="AD45" s="5"/>
      <c r="AE45" s="5"/>
      <c r="AF45" s="5"/>
      <c r="AG45" s="6"/>
      <c r="AH45" s="6"/>
      <c r="AI45" s="6"/>
    </row>
    <row r="46" spans="1:35" x14ac:dyDescent="0.3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9"/>
      <c r="AD46" s="5"/>
      <c r="AE46" s="5"/>
      <c r="AF46" s="5"/>
      <c r="AG46" s="6"/>
      <c r="AH46" s="6"/>
      <c r="AI46" s="6"/>
    </row>
    <row r="47" spans="1:35" x14ac:dyDescent="0.3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9"/>
      <c r="AD47" s="5"/>
      <c r="AE47" s="5"/>
      <c r="AF47" s="5"/>
      <c r="AG47" s="6"/>
      <c r="AH47" s="6"/>
      <c r="AI47" s="6"/>
    </row>
    <row r="48" spans="1:35" x14ac:dyDescent="0.3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9"/>
      <c r="AD48" s="5"/>
      <c r="AE48" s="5"/>
      <c r="AF48" s="5"/>
      <c r="AG48" s="6"/>
      <c r="AH48" s="6"/>
      <c r="AI48" s="6"/>
    </row>
    <row r="49" spans="1:51" x14ac:dyDescent="0.3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9"/>
      <c r="AD49" s="5"/>
      <c r="AE49" s="5"/>
      <c r="AF49" s="5"/>
      <c r="AG49" s="6"/>
      <c r="AH49" s="6"/>
      <c r="AI49" s="6"/>
    </row>
    <row r="50" spans="1:51" x14ac:dyDescent="0.3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9"/>
      <c r="AD50" s="5"/>
      <c r="AE50" s="5"/>
      <c r="AF50" s="5"/>
      <c r="AG50" s="6"/>
      <c r="AH50" s="6"/>
      <c r="AI50" s="6"/>
    </row>
    <row r="51" spans="1:51" x14ac:dyDescent="0.35">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9"/>
      <c r="AD51" s="5"/>
      <c r="AE51" s="5"/>
      <c r="AF51" s="5"/>
      <c r="AG51" s="6"/>
      <c r="AH51" s="6"/>
      <c r="AI51" s="6"/>
    </row>
    <row r="52" spans="1:51" x14ac:dyDescent="0.3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9"/>
      <c r="AD52" s="5"/>
      <c r="AE52" s="5"/>
      <c r="AF52" s="5"/>
      <c r="AG52" s="6"/>
      <c r="AH52" s="6"/>
      <c r="AI52" s="6"/>
    </row>
    <row r="53" spans="1:51" ht="16.5" customHeight="1" x14ac:dyDescent="0.35">
      <c r="A53" s="261" t="s">
        <v>80</v>
      </c>
      <c r="B53" s="261"/>
      <c r="C53" s="261"/>
      <c r="D53" s="261"/>
      <c r="E53" s="58"/>
      <c r="F53" s="261" t="s">
        <v>81</v>
      </c>
      <c r="G53" s="262"/>
      <c r="H53" s="262"/>
      <c r="I53" s="262"/>
      <c r="J53" s="58"/>
      <c r="K53" s="58"/>
      <c r="L53" s="58"/>
      <c r="M53" s="58"/>
      <c r="N53" s="261" t="s">
        <v>82</v>
      </c>
      <c r="O53" s="262"/>
      <c r="P53" s="262"/>
      <c r="Q53" s="262"/>
      <c r="R53" s="262"/>
      <c r="S53" s="262"/>
      <c r="T53" s="262"/>
      <c r="U53" s="262"/>
      <c r="V53" s="262"/>
      <c r="W53" s="262"/>
      <c r="X53" s="262"/>
      <c r="Y53" s="58"/>
      <c r="Z53" s="58"/>
      <c r="AA53" s="58"/>
      <c r="AB53" s="58"/>
      <c r="AC53" s="59"/>
      <c r="AD53" s="5"/>
      <c r="AE53" s="5"/>
      <c r="AF53" s="5"/>
      <c r="AG53" s="6"/>
      <c r="AH53" s="6"/>
      <c r="AI53" s="6"/>
    </row>
    <row r="54" spans="1:51" x14ac:dyDescent="0.35">
      <c r="A54" s="261"/>
      <c r="B54" s="261"/>
      <c r="C54" s="261"/>
      <c r="D54" s="261"/>
      <c r="E54" s="58"/>
      <c r="F54" s="262"/>
      <c r="G54" s="262"/>
      <c r="H54" s="262"/>
      <c r="I54" s="262"/>
      <c r="J54" s="58"/>
      <c r="K54" s="58"/>
      <c r="L54" s="58"/>
      <c r="M54" s="58"/>
      <c r="N54" s="262"/>
      <c r="O54" s="262"/>
      <c r="P54" s="262"/>
      <c r="Q54" s="262"/>
      <c r="R54" s="262"/>
      <c r="S54" s="262"/>
      <c r="T54" s="262"/>
      <c r="U54" s="262"/>
      <c r="V54" s="262"/>
      <c r="W54" s="262"/>
      <c r="X54" s="262"/>
      <c r="Y54" s="58"/>
      <c r="Z54" s="58"/>
      <c r="AA54" s="58"/>
      <c r="AB54" s="58"/>
      <c r="AC54" s="59"/>
      <c r="AD54" s="5"/>
      <c r="AE54" s="5"/>
      <c r="AF54" s="5"/>
      <c r="AG54" s="6"/>
      <c r="AH54" s="6"/>
      <c r="AI54" s="6"/>
    </row>
    <row r="55" spans="1:51" x14ac:dyDescent="0.35">
      <c r="A55" s="261"/>
      <c r="B55" s="261"/>
      <c r="C55" s="261"/>
      <c r="D55" s="261"/>
      <c r="E55" s="58"/>
      <c r="F55" s="262"/>
      <c r="G55" s="262"/>
      <c r="H55" s="262"/>
      <c r="I55" s="262"/>
      <c r="J55" s="58"/>
      <c r="K55" s="58"/>
      <c r="L55" s="58"/>
      <c r="M55" s="58"/>
      <c r="N55" s="262"/>
      <c r="O55" s="262"/>
      <c r="P55" s="262"/>
      <c r="Q55" s="262"/>
      <c r="R55" s="262"/>
      <c r="S55" s="262"/>
      <c r="T55" s="262"/>
      <c r="U55" s="262"/>
      <c r="V55" s="262"/>
      <c r="W55" s="262"/>
      <c r="X55" s="262"/>
      <c r="Y55" s="58"/>
      <c r="Z55" s="58"/>
      <c r="AA55" s="58"/>
      <c r="AB55" s="58"/>
      <c r="AC55" s="59"/>
      <c r="AD55" s="5"/>
      <c r="AE55" s="5"/>
      <c r="AF55" s="5"/>
      <c r="AG55" s="6"/>
      <c r="AH55" s="6"/>
      <c r="AI55" s="6"/>
    </row>
    <row r="56" spans="1:51" x14ac:dyDescent="0.3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9"/>
      <c r="AD56" s="5"/>
      <c r="AE56" s="5"/>
      <c r="AF56" s="5"/>
      <c r="AG56" s="6"/>
      <c r="AH56" s="6"/>
      <c r="AI56" s="6"/>
    </row>
    <row r="57" spans="1:51" ht="15" thickBot="1" x14ac:dyDescent="0.4">
      <c r="A57" s="59"/>
      <c r="B57" s="58"/>
      <c r="C57" s="58"/>
      <c r="D57" s="58"/>
      <c r="E57" s="58"/>
      <c r="F57" s="58"/>
      <c r="G57" s="58"/>
      <c r="H57" s="58"/>
      <c r="I57" s="58"/>
      <c r="J57" s="59"/>
      <c r="K57" s="59"/>
      <c r="L57" s="59"/>
      <c r="M57" s="59"/>
      <c r="N57" s="59"/>
      <c r="O57" s="59"/>
      <c r="P57" s="59"/>
      <c r="Q57" s="59"/>
      <c r="R57" s="59"/>
      <c r="S57" s="59"/>
      <c r="T57" s="59"/>
      <c r="U57" s="59"/>
      <c r="V57" s="59"/>
      <c r="W57" s="59"/>
      <c r="X57" s="59"/>
      <c r="Y57" s="59"/>
      <c r="Z57" s="59"/>
      <c r="AA57" s="59"/>
      <c r="AB57" s="59"/>
      <c r="AC57" s="59"/>
    </row>
    <row r="58" spans="1:51" ht="17.25" customHeight="1" x14ac:dyDescent="0.35">
      <c r="A58" s="60" t="s">
        <v>83</v>
      </c>
      <c r="B58" s="61"/>
      <c r="C58" s="59"/>
      <c r="D58" s="60" t="s">
        <v>84</v>
      </c>
      <c r="E58" s="62"/>
      <c r="F58" s="63" t="s">
        <v>85</v>
      </c>
      <c r="G58" s="63"/>
      <c r="H58" s="63"/>
      <c r="I58" s="63"/>
      <c r="J58" s="63"/>
      <c r="K58" s="63"/>
      <c r="L58" s="63"/>
      <c r="M58" s="63"/>
      <c r="N58" s="61"/>
      <c r="O58" s="59"/>
      <c r="P58" s="59"/>
      <c r="Q58" s="59"/>
      <c r="R58" s="64" t="s">
        <v>86</v>
      </c>
      <c r="S58" s="65"/>
      <c r="T58" s="65"/>
      <c r="U58" s="65"/>
      <c r="V58" s="65"/>
      <c r="W58" s="65"/>
      <c r="X58" s="65"/>
      <c r="Y58" s="65"/>
      <c r="Z58" s="65"/>
      <c r="AA58" s="65"/>
      <c r="AB58" s="65"/>
      <c r="AC58" s="66"/>
      <c r="AD58" s="5"/>
      <c r="AE58" s="5"/>
      <c r="AF58" s="5"/>
      <c r="AG58" s="5"/>
      <c r="AH58" s="5"/>
      <c r="AI58" s="5"/>
    </row>
    <row r="59" spans="1:51" x14ac:dyDescent="0.35">
      <c r="A59" s="150" t="s">
        <v>87</v>
      </c>
      <c r="B59" s="151">
        <v>2</v>
      </c>
      <c r="C59" s="58"/>
      <c r="D59" s="150" t="s">
        <v>88</v>
      </c>
      <c r="E59" s="155"/>
      <c r="F59" s="259" t="s">
        <v>89</v>
      </c>
      <c r="G59" s="259"/>
      <c r="H59" s="259"/>
      <c r="I59" s="259"/>
      <c r="J59" s="259"/>
      <c r="K59" s="259"/>
      <c r="L59" s="259"/>
      <c r="M59" s="259"/>
      <c r="N59" s="263"/>
      <c r="O59" s="59"/>
      <c r="P59" s="59"/>
      <c r="Q59" s="59"/>
      <c r="R59" s="67"/>
      <c r="S59" s="59" t="s">
        <v>90</v>
      </c>
      <c r="T59" s="59"/>
      <c r="U59" s="59"/>
      <c r="V59" s="59"/>
      <c r="W59" s="59"/>
      <c r="X59" s="59"/>
      <c r="Y59" s="59"/>
      <c r="Z59" s="59"/>
      <c r="AA59" s="59"/>
      <c r="AB59" s="59"/>
      <c r="AC59" s="68"/>
      <c r="AD59" s="5"/>
      <c r="AE59" s="5"/>
      <c r="AF59" s="5"/>
      <c r="AG59" s="5"/>
      <c r="AH59" s="5"/>
      <c r="AI59" s="5"/>
    </row>
    <row r="60" spans="1:51" x14ac:dyDescent="0.35">
      <c r="A60" s="150" t="s">
        <v>91</v>
      </c>
      <c r="B60" s="152">
        <v>0.87</v>
      </c>
      <c r="C60" s="58"/>
      <c r="D60" s="150" t="s">
        <v>92</v>
      </c>
      <c r="E60" s="155"/>
      <c r="F60" s="259" t="s">
        <v>93</v>
      </c>
      <c r="G60" s="259"/>
      <c r="H60" s="259"/>
      <c r="I60" s="259"/>
      <c r="J60" s="259"/>
      <c r="K60" s="259"/>
      <c r="L60" s="259"/>
      <c r="M60" s="259"/>
      <c r="N60" s="157"/>
      <c r="O60" s="59"/>
      <c r="P60" s="59"/>
      <c r="Q60" s="59"/>
      <c r="R60" s="67"/>
      <c r="S60" s="59" t="s">
        <v>94</v>
      </c>
      <c r="T60" s="59"/>
      <c r="U60" s="59"/>
      <c r="V60" s="59"/>
      <c r="W60" s="59"/>
      <c r="X60" s="59"/>
      <c r="Y60" s="59"/>
      <c r="Z60" s="59"/>
      <c r="AA60" s="59"/>
      <c r="AB60" s="59"/>
      <c r="AC60" s="68"/>
      <c r="AD60" s="5"/>
      <c r="AE60" s="5"/>
      <c r="AF60" s="5"/>
      <c r="AG60" s="5"/>
      <c r="AH60" s="5"/>
      <c r="AI60" s="5"/>
    </row>
    <row r="61" spans="1:51" x14ac:dyDescent="0.35">
      <c r="A61" s="150" t="s">
        <v>95</v>
      </c>
      <c r="B61" s="152">
        <v>0.7</v>
      </c>
      <c r="C61" s="58"/>
      <c r="D61" s="150" t="s">
        <v>96</v>
      </c>
      <c r="E61" s="155"/>
      <c r="F61" s="259" t="s">
        <v>97</v>
      </c>
      <c r="G61" s="259"/>
      <c r="H61" s="259"/>
      <c r="I61" s="259"/>
      <c r="J61" s="259"/>
      <c r="K61" s="259"/>
      <c r="L61" s="259"/>
      <c r="M61" s="259"/>
      <c r="N61" s="157"/>
      <c r="O61" s="59"/>
      <c r="P61" s="59"/>
      <c r="Q61" s="59"/>
      <c r="R61" s="69"/>
      <c r="S61" s="59" t="s">
        <v>98</v>
      </c>
      <c r="T61" s="59"/>
      <c r="U61" s="59"/>
      <c r="V61" s="59"/>
      <c r="W61" s="59"/>
      <c r="X61" s="59"/>
      <c r="Y61" s="59"/>
      <c r="Z61" s="59"/>
      <c r="AA61" s="59"/>
      <c r="AB61" s="59"/>
      <c r="AC61" s="68"/>
      <c r="AD61" s="5"/>
      <c r="AE61" s="5"/>
      <c r="AF61" s="5"/>
      <c r="AG61" s="5"/>
      <c r="AH61" s="5"/>
      <c r="AI61" s="5"/>
    </row>
    <row r="62" spans="1:51" ht="17.25" customHeight="1" thickBot="1" x14ac:dyDescent="0.4">
      <c r="A62" s="153" t="s">
        <v>99</v>
      </c>
      <c r="B62" s="154">
        <f>(0.2+0.6+0.75)/3</f>
        <v>0.51666666666666672</v>
      </c>
      <c r="C62" s="70"/>
      <c r="D62" s="158" t="s">
        <v>100</v>
      </c>
      <c r="E62" s="156"/>
      <c r="F62" s="260" t="s">
        <v>101</v>
      </c>
      <c r="G62" s="260"/>
      <c r="H62" s="260"/>
      <c r="I62" s="260"/>
      <c r="J62" s="260"/>
      <c r="K62" s="260"/>
      <c r="L62" s="260"/>
      <c r="M62" s="260"/>
      <c r="N62" s="159"/>
      <c r="O62" s="71"/>
      <c r="P62" s="71"/>
      <c r="Q62" s="71"/>
      <c r="R62" s="264" t="s">
        <v>102</v>
      </c>
      <c r="S62" s="265"/>
      <c r="T62" s="265"/>
      <c r="U62" s="265"/>
      <c r="V62" s="265"/>
      <c r="W62" s="265"/>
      <c r="X62" s="265"/>
      <c r="Y62" s="265"/>
      <c r="Z62" s="265"/>
      <c r="AA62" s="265"/>
      <c r="AB62" s="265"/>
      <c r="AC62" s="266"/>
      <c r="AD62" s="5"/>
      <c r="AE62" s="5"/>
      <c r="AF62" s="5"/>
      <c r="AG62" s="5"/>
      <c r="AH62" s="5"/>
      <c r="AI62" s="5"/>
    </row>
    <row r="63" spans="1:51" ht="15" thickBot="1" x14ac:dyDescent="0.4">
      <c r="A63" s="59"/>
      <c r="B63" s="58"/>
      <c r="C63" s="58"/>
      <c r="D63" s="72"/>
      <c r="E63" s="73"/>
      <c r="F63" s="74" t="s">
        <v>103</v>
      </c>
      <c r="G63" s="74"/>
      <c r="H63" s="74"/>
      <c r="I63" s="74"/>
      <c r="J63" s="74"/>
      <c r="K63" s="74"/>
      <c r="L63" s="74"/>
      <c r="M63" s="74"/>
      <c r="N63" s="75"/>
      <c r="O63" s="71"/>
      <c r="P63" s="71"/>
      <c r="Q63" s="71"/>
      <c r="R63" s="267"/>
      <c r="S63" s="268"/>
      <c r="T63" s="268"/>
      <c r="U63" s="268"/>
      <c r="V63" s="268"/>
      <c r="W63" s="268"/>
      <c r="X63" s="268"/>
      <c r="Y63" s="268"/>
      <c r="Z63" s="268"/>
      <c r="AA63" s="268"/>
      <c r="AB63" s="268"/>
      <c r="AC63" s="269"/>
      <c r="AD63" s="5"/>
      <c r="AE63" s="5"/>
      <c r="AF63" s="5"/>
      <c r="AG63" s="5"/>
      <c r="AH63" s="5"/>
      <c r="AI63" s="5"/>
      <c r="AP63" s="21"/>
      <c r="AQ63" s="21"/>
      <c r="AR63" s="21"/>
      <c r="AS63" s="21"/>
      <c r="AT63" s="21"/>
      <c r="AU63" s="21"/>
      <c r="AV63" s="21"/>
      <c r="AW63" s="21"/>
      <c r="AX63" s="21"/>
      <c r="AY63" s="21"/>
    </row>
    <row r="64" spans="1:51" x14ac:dyDescent="0.35">
      <c r="A64" s="59"/>
      <c r="B64" s="58"/>
      <c r="C64" s="58"/>
      <c r="D64" s="58"/>
      <c r="E64" s="58"/>
      <c r="F64" s="58"/>
      <c r="G64" s="58"/>
      <c r="H64" s="58"/>
      <c r="I64" s="58"/>
      <c r="J64" s="59"/>
      <c r="K64" s="59"/>
      <c r="L64" s="59"/>
      <c r="M64" s="59"/>
      <c r="N64" s="59"/>
      <c r="O64" s="59"/>
      <c r="P64" s="59"/>
      <c r="Q64" s="59"/>
      <c r="R64" s="71"/>
      <c r="S64" s="71"/>
      <c r="T64" s="71"/>
      <c r="U64" s="71"/>
      <c r="V64" s="71"/>
      <c r="W64" s="71"/>
      <c r="X64" s="71"/>
      <c r="Y64" s="71"/>
      <c r="Z64" s="71"/>
      <c r="AA64" s="71"/>
      <c r="AB64" s="71"/>
      <c r="AC64" s="59"/>
      <c r="AP64" s="21"/>
      <c r="AQ64" s="21"/>
      <c r="AR64" s="21"/>
      <c r="AS64" s="21"/>
      <c r="AT64" s="21"/>
      <c r="AU64" s="21"/>
      <c r="AV64" s="21"/>
      <c r="AW64" s="21"/>
      <c r="AX64" s="21"/>
      <c r="AY64" s="21"/>
    </row>
    <row r="65" spans="1:29" ht="16.5" customHeight="1" x14ac:dyDescent="0.35">
      <c r="A65" s="248" t="s">
        <v>104</v>
      </c>
      <c r="B65" s="248"/>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row>
    <row r="66" spans="1:29" ht="16.5" customHeight="1" x14ac:dyDescent="0.35">
      <c r="A66" s="248"/>
      <c r="B66" s="248"/>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row>
    <row r="67" spans="1:29" ht="15" thickBot="1" x14ac:dyDescent="0.4">
      <c r="A67" s="59"/>
      <c r="B67" s="58"/>
      <c r="C67" s="58"/>
      <c r="D67" s="58"/>
      <c r="E67" s="58"/>
      <c r="F67" s="58"/>
      <c r="G67" s="58"/>
      <c r="H67" s="58"/>
      <c r="I67" s="58"/>
      <c r="J67" s="59"/>
      <c r="K67" s="59"/>
      <c r="L67" s="59"/>
      <c r="M67" s="59"/>
      <c r="N67" s="59"/>
      <c r="O67" s="59"/>
      <c r="P67" s="59"/>
      <c r="Q67" s="59"/>
      <c r="R67" s="59"/>
      <c r="S67" s="59"/>
      <c r="T67" s="59"/>
      <c r="U67" s="59"/>
      <c r="V67" s="59"/>
      <c r="W67" s="59"/>
      <c r="X67" s="59"/>
      <c r="Y67" s="59"/>
      <c r="Z67" s="59"/>
      <c r="AA67" s="59"/>
      <c r="AB67" s="59"/>
      <c r="AC67" s="59"/>
    </row>
    <row r="68" spans="1:29" ht="17" thickBot="1" x14ac:dyDescent="0.4">
      <c r="A68" s="281" t="s">
        <v>105</v>
      </c>
      <c r="B68" s="282"/>
      <c r="C68" s="282"/>
      <c r="D68" s="283"/>
      <c r="E68" s="281" t="s">
        <v>106</v>
      </c>
      <c r="F68" s="282"/>
      <c r="G68" s="282"/>
      <c r="H68" s="282"/>
      <c r="I68" s="282"/>
      <c r="J68" s="282"/>
      <c r="K68" s="282"/>
      <c r="L68" s="282"/>
      <c r="M68" s="282"/>
      <c r="N68" s="283"/>
      <c r="O68" s="281" t="s">
        <v>107</v>
      </c>
      <c r="P68" s="282"/>
      <c r="Q68" s="283"/>
      <c r="R68" s="278" t="s">
        <v>108</v>
      </c>
      <c r="S68" s="279"/>
      <c r="T68" s="279"/>
      <c r="U68" s="279"/>
      <c r="V68" s="279"/>
      <c r="W68" s="279"/>
      <c r="X68" s="280"/>
      <c r="Y68" s="76" t="s">
        <v>109</v>
      </c>
      <c r="Z68" s="281" t="s">
        <v>110</v>
      </c>
      <c r="AA68" s="282"/>
      <c r="AB68" s="282"/>
      <c r="AC68" s="283"/>
    </row>
    <row r="69" spans="1:29" ht="100.5" customHeight="1" thickBot="1" x14ac:dyDescent="0.4">
      <c r="A69" s="77" t="s">
        <v>111</v>
      </c>
      <c r="B69" s="78" t="s">
        <v>112</v>
      </c>
      <c r="C69" s="78" t="s">
        <v>113</v>
      </c>
      <c r="D69" s="79" t="s">
        <v>114</v>
      </c>
      <c r="E69" s="80" t="s">
        <v>115</v>
      </c>
      <c r="F69" s="78" t="s">
        <v>116</v>
      </c>
      <c r="G69" s="78" t="s">
        <v>117</v>
      </c>
      <c r="H69" s="81" t="s">
        <v>118</v>
      </c>
      <c r="I69" s="78" t="s">
        <v>119</v>
      </c>
      <c r="J69" s="78" t="s">
        <v>120</v>
      </c>
      <c r="K69" s="78" t="s">
        <v>121</v>
      </c>
      <c r="L69" s="82" t="s">
        <v>122</v>
      </c>
      <c r="M69" s="78" t="s">
        <v>123</v>
      </c>
      <c r="N69" s="79" t="s">
        <v>124</v>
      </c>
      <c r="O69" s="80" t="s">
        <v>125</v>
      </c>
      <c r="P69" s="78" t="s">
        <v>126</v>
      </c>
      <c r="Q69" s="83" t="s">
        <v>127</v>
      </c>
      <c r="R69" s="77" t="s">
        <v>128</v>
      </c>
      <c r="S69" s="84" t="s">
        <v>129</v>
      </c>
      <c r="T69" s="84" t="s">
        <v>130</v>
      </c>
      <c r="U69" s="85" t="s">
        <v>131</v>
      </c>
      <c r="V69" s="84" t="s">
        <v>132</v>
      </c>
      <c r="W69" s="84" t="s">
        <v>133</v>
      </c>
      <c r="X69" s="86" t="s">
        <v>134</v>
      </c>
      <c r="Y69" s="87" t="s">
        <v>135</v>
      </c>
      <c r="Z69" s="82" t="s">
        <v>136</v>
      </c>
      <c r="AA69" s="78" t="s">
        <v>137</v>
      </c>
      <c r="AB69" s="78" t="s">
        <v>138</v>
      </c>
      <c r="AC69" s="88" t="s">
        <v>139</v>
      </c>
    </row>
    <row r="70" spans="1:29" x14ac:dyDescent="0.35">
      <c r="A70" s="271" t="s">
        <v>140</v>
      </c>
      <c r="B70" s="89" t="s">
        <v>141</v>
      </c>
      <c r="C70" s="89" t="s">
        <v>142</v>
      </c>
      <c r="D70" s="90" t="s">
        <v>143</v>
      </c>
      <c r="E70" s="91"/>
      <c r="F70" s="92">
        <v>0.3</v>
      </c>
      <c r="G70" s="92">
        <v>3</v>
      </c>
      <c r="H70" s="92">
        <v>3</v>
      </c>
      <c r="I70" s="92">
        <v>1.8</v>
      </c>
      <c r="J70" s="92">
        <v>4</v>
      </c>
      <c r="K70" s="92">
        <v>0.1</v>
      </c>
      <c r="L70" s="92">
        <v>1.5</v>
      </c>
      <c r="M70" s="93"/>
      <c r="N70" s="94">
        <f t="shared" ref="N70:N85" si="0">IF(IF(AND(C70="No",D70="No"),90-DEGREES(ATAN(K70/(I70/2))),IF(AND(C70="Yes",D70="Yes"),90-DEGREES(IF(M70&lt;=L70,0,ATAN((M70-L70)/(E70+K70))))-(IF((IF(H70-L70&lt;0,90,DEGREES(ATAN((K70+F70)/(H70-L70)))))&lt;DEGREES(ATAN(K70/(I70/2))),DEGREES(ATAN(K70/(I70/2))),(IF(H70-L70&lt;0,90,DEGREES(ATAN((K70+F70)/(H70-L70))))))),IF(AND(C70="Yes",D70="No"),90-DEGREES(IF(M70&lt;=L70,0,ATAN((M70-L70)/(E70+K70))))-DEGREES(ATAN(K70/(I70/2))),IF(AND(C70="No",D70="Yes"),90-IF((IF(H70-L70&lt;0,90,DEGREES(ATAN((K70+F70)/(H70-L70)))))&lt;DEGREES(ATAN(K70/(I70/2))),DEGREES(ATAN(K70/(I70/2))),(IF(H70-L70&lt;0,90,DEGREES(ATAN((K70+F70)/(H70-L70)))))),""))))&lt;0,0,IF(AND(C70="No",D70="No"),90-DEGREES(ATAN(K70/(I70/2))),IF(AND(C70="Yes",D70="Yes"),90-DEGREES(IF(M70&lt;=L70,0,ATAN((M70-L70)/(E70+K70))))-(IF((IF(H70-L70&lt;0,90,DEGREES(ATAN((K70+F70)/(H70-L70)))))&lt;DEGREES(ATAN(K70/(I70/2))),DEGREES(ATAN(K70/(I70/2))),(IF(H70-L70&lt;0,90,DEGREES(ATAN((K70+F70)/(H70-L70))))))),IF(AND(C70="Yes",D70="No"),90-DEGREES(IF(M70&lt;=L70,0,ATAN((M70-L70)/(E70+K70))))-DEGREES(ATAN(K70/(I70/2))),IF(AND(C70="No",D70="Yes"),90-IF((IF(H70-L70&lt;0,90,DEGREES(ATAN((K70+F70)/(H70-L70)))))&lt;DEGREES(ATAN(K70/(I70/2))),DEGREES(ATAN(K70/(I70/2))),(IF(H70-L70&lt;0,90,DEGREES(ATAN((K70+F70)/(H70-L70)))))),"")))))</f>
        <v>75.068582821862449</v>
      </c>
      <c r="O70" s="95">
        <f>IF(N70="","",IF(N70&lt;=0,"N/A",0.088*B$59*90/B$60/N70))</f>
        <v>0.24253683588151725</v>
      </c>
      <c r="P70" s="284">
        <f>IF(COUNTIF(N70:N73,"")=0,(0.088*B$59*90/B$60/((((J70*G70)/(G70*J70+G71*J71+G72*J72+G73*J73))*N70)+(((J71*G71)/(G70*J70+G71*J71+G72*J72+G73*J73))*N71)+(((J72*G72)/(G70*J70+G71*J71+G72*J72+G73*J73))*N72)+(((J73*G73)/(G70*J70+G71*J71+G72*J72+G73*J73))*N73))),IF(COUNTIF(N70:N73,"")=1,(0.088*B$59*90/B$60/((((J70*G70)/(G70*J70+G71*J71+G72*J72))*N70)+(((J71*G71)/(G70*J70+G71*J71+G72*J72))*N71)+(((J72*G72)/(G70*J70+G71*J71+G72*J72))*N72))),IF(COUNTIF(N70:N73,"")=2,(0.088*B$59*90/B$60/((((J70*G70)/(G70*J70+G71*J71))*N70)+(((J71*G71)/(G70*J70+G71*J71))*N71))),IF(COUNTIF(N70:N73,"")=3,(0.088*B$59*90/B$60/N70),""))))</f>
        <v>0.37457829399326775</v>
      </c>
      <c r="Q70" s="285" t="str">
        <f>IF(P70="","",IF(P70&gt;80%,"FAIL",IF(P70&lt;=0,"FAIL","PASS")))</f>
        <v>PASS</v>
      </c>
      <c r="R70" s="96">
        <v>2</v>
      </c>
      <c r="S70" s="97">
        <v>2.4</v>
      </c>
      <c r="T70" s="98" t="s">
        <v>142</v>
      </c>
      <c r="U70" s="99">
        <f>IF(OR(D70="Select",C70="Select"),"",IF(Q70="FAIL","",((2/(1-AF$18)/(1/J70+1/S70)))))</f>
        <v>2.9999999999999996</v>
      </c>
      <c r="V70" s="99">
        <f>IF(OR(D70="Select",C70="Select"),"",IF(Q70="FAIL","",IF(N70=90,"N/A",(S70-AF$17)*TAN(N70*PI()/180))))</f>
        <v>8.9999999999999964</v>
      </c>
      <c r="W70" s="100" cm="1">
        <f t="array" ref="W70">IF(OR(D70="Select",C70="Select"),"",IF(Q70="FAIL","",IF(T70="YES",2,IF(T70="No",2.5,NA))*S70))</f>
        <v>6</v>
      </c>
      <c r="X70" s="101">
        <f>IF(OR(D70="Select",C70="Select"),"",IF(Q70="FAIL","",IF(V70&lt;0,MIN(U70,W70),MIN(U70:W70))))</f>
        <v>2.9999999999999996</v>
      </c>
      <c r="Y70" s="102">
        <f>IF(OR(D70="Select",C70="Select"),"",IF(Q70="FAIL","",2*X70*J70+2*X70*G70+2*J70*G70))</f>
        <v>66</v>
      </c>
      <c r="Z70" s="103">
        <f>IF(OR(D70="Select",C70="Select"),"",IF(Q70="FAIL","",(B$59*2*Y70*(1-B$62))/(B$60*N70)))</f>
        <v>1.9537689557122222</v>
      </c>
      <c r="AA70" s="104">
        <f>IF(OR(D70="Select",C70="Select"),"",IF(Q70="FAIL","",(R70*I70)/(J70*G70)))</f>
        <v>0.3</v>
      </c>
      <c r="AB70" s="104">
        <f>IF(OR(D70="Select",C70="Select"),"",IF(Q70="FAIL","",Z70/(J70*G70)))</f>
        <v>0.16281407964268518</v>
      </c>
      <c r="AC70" s="105" t="str">
        <f>IF(OR(D70="Select",C70="Select"),"",IF(Q70="FAIL","",IF(AA70&gt;AB70,"PASS","FAIL")))</f>
        <v>PASS</v>
      </c>
    </row>
    <row r="71" spans="1:29" x14ac:dyDescent="0.35">
      <c r="A71" s="271"/>
      <c r="B71" s="106" t="s">
        <v>144</v>
      </c>
      <c r="C71" s="106" t="s">
        <v>143</v>
      </c>
      <c r="D71" s="107" t="s">
        <v>143</v>
      </c>
      <c r="E71" s="96">
        <v>6</v>
      </c>
      <c r="F71" s="108">
        <v>0.4</v>
      </c>
      <c r="G71" s="108">
        <v>3</v>
      </c>
      <c r="H71" s="108">
        <v>2.8</v>
      </c>
      <c r="I71" s="108">
        <v>1.5</v>
      </c>
      <c r="J71" s="108">
        <v>4</v>
      </c>
      <c r="K71" s="108">
        <v>0.1</v>
      </c>
      <c r="L71" s="108">
        <v>1.5</v>
      </c>
      <c r="M71" s="98">
        <v>8</v>
      </c>
      <c r="N71" s="101">
        <f t="shared" si="0"/>
        <v>22.14418601012634</v>
      </c>
      <c r="O71" s="109">
        <f t="shared" ref="O71:O85" si="1">IF(N71="","",IF(N71&lt;=0,"N/A",0.088*B$59*90/B$60/N71))</f>
        <v>0.8221975982047065</v>
      </c>
      <c r="P71" s="274"/>
      <c r="Q71" s="276"/>
      <c r="R71" s="96">
        <v>1.5</v>
      </c>
      <c r="S71" s="97">
        <v>2.4</v>
      </c>
      <c r="T71" s="98" t="s">
        <v>143</v>
      </c>
      <c r="U71" s="99">
        <f>IF(OR(D71="Select",C71="Select"),"",IF(Q70="FAIL","",((2/(1-AF$18)/(1/J71+1/S71)))))</f>
        <v>2.9999999999999996</v>
      </c>
      <c r="V71" s="99">
        <f>IF(OR(D71="Select",C71="Select"),"",IF(Q70="FAIL","",IF(N71=90,"N/A",(S71-AF$17)*TAN(N71*PI()/180))))</f>
        <v>0.97669565217391252</v>
      </c>
      <c r="W71" s="100" cm="1">
        <f t="array" ref="W71">IF(OR(D71="Select",C71="Select"),"",IF(Q70="FAIL","",IF(T71="YES",2,IF(T71="No",2.5,NA))*S71))</f>
        <v>4.8</v>
      </c>
      <c r="X71" s="101">
        <f>IF(OR(D71="Select",C71="Select"),"",IF(Q70="FAIL","",IF(V71&lt;0,MIN(U71,W71),MIN(U71:W71))))</f>
        <v>0.97669565217391252</v>
      </c>
      <c r="Y71" s="110">
        <f>IF(OR(D71="Select",C71="Select"),"",IF(Q70="FAIL","",2*X71*J71+2*X71*G71+2*J71*G71))</f>
        <v>37.673739130434775</v>
      </c>
      <c r="Z71" s="111">
        <f t="shared" ref="Z71:Z85" si="2">IF(OR(D71="Select",C71="Select"),"",IF(Q71="FAIL","",(B$59*2*Y71*(1-B$62))/(B$60*N71)))</f>
        <v>3.7806501558273986</v>
      </c>
      <c r="AA71" s="112">
        <f>IF(OR(D71="Select",C71="Select"),"",IF(Q70="FAIL","",(R71*I71)/(J71*G71)))</f>
        <v>0.1875</v>
      </c>
      <c r="AB71" s="112">
        <f>IF(OR(D71="Select",C71="Select"),"",IF(Q70="FAIL","",Z71/(J71*G71)))</f>
        <v>0.31505417965228322</v>
      </c>
      <c r="AC71" s="113" t="str">
        <f>IF(OR(D71="Select",C71="Select"),"",IF(Q70="FAIL","",IF(AA71&gt;AB71,"PASS","FAIL")))</f>
        <v>FAIL</v>
      </c>
    </row>
    <row r="72" spans="1:29" x14ac:dyDescent="0.35">
      <c r="A72" s="271"/>
      <c r="B72" s="106" t="s">
        <v>145</v>
      </c>
      <c r="C72" s="106" t="s">
        <v>145</v>
      </c>
      <c r="D72" s="107" t="s">
        <v>145</v>
      </c>
      <c r="E72" s="96"/>
      <c r="F72" s="108"/>
      <c r="G72" s="108"/>
      <c r="H72" s="108"/>
      <c r="I72" s="108"/>
      <c r="J72" s="108"/>
      <c r="K72" s="108"/>
      <c r="L72" s="108"/>
      <c r="M72" s="98"/>
      <c r="N72" s="101" t="str">
        <f t="shared" si="0"/>
        <v/>
      </c>
      <c r="O72" s="109" t="str">
        <f t="shared" si="1"/>
        <v/>
      </c>
      <c r="P72" s="274"/>
      <c r="Q72" s="276"/>
      <c r="R72" s="96"/>
      <c r="S72" s="97"/>
      <c r="T72" s="98" t="s">
        <v>145</v>
      </c>
      <c r="U72" s="99" t="str">
        <f>IF(OR(D72="Select",C72="Select"),"",IF(Q70="FAIL","",((2/(1-AF$18)/(1/J72+1/S72)))))</f>
        <v/>
      </c>
      <c r="V72" s="99" t="str">
        <f>IF(OR(D72="Select",C72="Select"),"",IF(Q70="FAIL","",IF(N72=90,"N/A",(S72-AF$17)*TAN(N72*PI()/180))))</f>
        <v/>
      </c>
      <c r="W72" s="100" t="str" cm="1">
        <f t="array" ref="W72">IF(OR(D72="Select",C72="Select"),"",IF(Q70="FAIL","",IF(T72="YES",2,IF(T72="No",2.5,NA))*S72))</f>
        <v/>
      </c>
      <c r="X72" s="101" t="str">
        <f>IF(OR(D72="Select",C72="Select"),"",IF(Q70="FAIL","",IF(V72&lt;0,MIN(U72,W72),MIN(U72:W72))))</f>
        <v/>
      </c>
      <c r="Y72" s="110" t="str">
        <f>IF(OR(D72="Select",C72="Select"),"",IF(Q70="FAIL","",2*X72*J72+2*X72*G72+2*J72*G72))</f>
        <v/>
      </c>
      <c r="Z72" s="111" t="str">
        <f t="shared" si="2"/>
        <v/>
      </c>
      <c r="AA72" s="112" t="str">
        <f>IF(OR(D72="Select",C72="Select"),"",IF(Q70="FAIL","",(R72*I72)/(J72*G72)))</f>
        <v/>
      </c>
      <c r="AB72" s="112" t="str">
        <f>IF(OR(D72="Select",C72="Select"),"",IF(Q70="FAIL","",Z72/(J72*G72)))</f>
        <v/>
      </c>
      <c r="AC72" s="113" t="str">
        <f>IF(OR(D72="Select",C72="Select"),"",IF(Q70="FAIL","",IF(AA72&gt;AB72,"PASS","FAIL")))</f>
        <v/>
      </c>
    </row>
    <row r="73" spans="1:29" x14ac:dyDescent="0.35">
      <c r="A73" s="272"/>
      <c r="B73" s="114" t="s">
        <v>145</v>
      </c>
      <c r="C73" s="114" t="s">
        <v>145</v>
      </c>
      <c r="D73" s="115" t="s">
        <v>145</v>
      </c>
      <c r="E73" s="116"/>
      <c r="F73" s="117"/>
      <c r="G73" s="117"/>
      <c r="H73" s="117"/>
      <c r="I73" s="117"/>
      <c r="J73" s="117"/>
      <c r="K73" s="117"/>
      <c r="L73" s="117"/>
      <c r="M73" s="118"/>
      <c r="N73" s="119" t="str">
        <f t="shared" si="0"/>
        <v/>
      </c>
      <c r="O73" s="120" t="str">
        <f t="shared" si="1"/>
        <v/>
      </c>
      <c r="P73" s="275"/>
      <c r="Q73" s="277"/>
      <c r="R73" s="116"/>
      <c r="S73" s="121"/>
      <c r="T73" s="118" t="s">
        <v>145</v>
      </c>
      <c r="U73" s="122" t="str">
        <f>IF(OR(D73="Select",C73="Select"),"",IF(Q70="FAIL","",((2/(1-AF$18)/(1/J73+1/S73)))))</f>
        <v/>
      </c>
      <c r="V73" s="122" t="str">
        <f>IF(OR(D73="Select",C73="Select"),"",IF(Q70="FAIL","",IF(N73=90,"N/A",(S73-AF$17)*TAN(N73*PI()/180))))</f>
        <v/>
      </c>
      <c r="W73" s="123" t="str" cm="1">
        <f t="array" ref="W73">IF(OR(D73="Select",C73="Select"),"",IF(Q70="FAIL","",IF(T73="YES",2,IF(T73="No",2.5,NA))*S73))</f>
        <v/>
      </c>
      <c r="X73" s="119" t="str">
        <f>IF(OR(D73="Select",C73="Select"),"",IF(Q70="FAIL","",IF(V73&lt;0,MIN(U73,W73),MIN(U73:W73))))</f>
        <v/>
      </c>
      <c r="Y73" s="124" t="str">
        <f>IF(OR(D73="Select",C73="Select"),"",IF(Q70="FAIL","",2*X73*J73+2*X73*G73+2*J73*G73))</f>
        <v/>
      </c>
      <c r="Z73" s="125" t="str">
        <f t="shared" si="2"/>
        <v/>
      </c>
      <c r="AA73" s="126" t="str">
        <f>IF(OR(D73="Select",C73="Select"),"",IF(Q70="FAIL","",(R73*I73)/(J73*G73)))</f>
        <v/>
      </c>
      <c r="AB73" s="126" t="str">
        <f>IF(OR(D73="Select",C73="Select"),"",IF(Q70="FAIL","",Z73/(J73*G73)))</f>
        <v/>
      </c>
      <c r="AC73" s="127" t="str">
        <f>IF(OR(D73="Select",C73="Select"),"",IF(Q70="FAIL","",IF(AA73&gt;AB73,"PASS","FAIL")))</f>
        <v/>
      </c>
    </row>
    <row r="74" spans="1:29" x14ac:dyDescent="0.35">
      <c r="A74" s="270" t="s">
        <v>146</v>
      </c>
      <c r="B74" s="106" t="s">
        <v>141</v>
      </c>
      <c r="C74" s="106" t="s">
        <v>142</v>
      </c>
      <c r="D74" s="107" t="s">
        <v>143</v>
      </c>
      <c r="E74" s="96"/>
      <c r="F74" s="108">
        <v>2</v>
      </c>
      <c r="G74" s="108">
        <v>3</v>
      </c>
      <c r="H74" s="108">
        <v>3</v>
      </c>
      <c r="I74" s="108">
        <v>2.04</v>
      </c>
      <c r="J74" s="108">
        <v>4</v>
      </c>
      <c r="K74" s="108">
        <v>0.1</v>
      </c>
      <c r="L74" s="108">
        <v>1.02</v>
      </c>
      <c r="M74" s="98"/>
      <c r="N74" s="101">
        <f t="shared" si="0"/>
        <v>43.315315682103709</v>
      </c>
      <c r="O74" s="109">
        <f t="shared" si="1"/>
        <v>0.42033392265559677</v>
      </c>
      <c r="P74" s="273">
        <f t="shared" ref="P74" si="3">IF(COUNTIF(N74:N77,"")=0,(0.088*B$59*90/B$60/((((J74*G74)/(G74*J74+G75*J75+G76*J76+G77*J77))*N74)+(((J75*G75)/(G74*J74+G75*J75+G76*J76+G77*J77))*N75)+(((J76*G76)/(G74*J74+G75*J75+G76*J76+G77*J77))*N76)+(((J77*G77)/(G74*J74+G75*J75+G76*J76+G77*J77))*N77))),IF(COUNTIF(N74:N77,"")=1,(0.088*B$59*90/B$60/((((J74*G74)/(G74*J74+G75*J75+G76*J76))*N74)+(((J75*G75)/(G74*J74+G75*J75+G76*J76))*N75)+(((J76*G76)/(G74*J74+G75*J75+G76*J76))*N76))),IF(COUNTIF(N74:N77,"")=2,(0.088*B$59*90/B$60/((((J74*G74)/(G74*J74+G75*J75))*N74)+(((J75*G75)/(G74*J74+G75*J75))*N75))),IF(COUNTIF(N74:N77,"")=3,(0.088*B$59*90/B$60/N74),""))))</f>
        <v>0.42033392265559677</v>
      </c>
      <c r="Q74" s="276" t="str">
        <f>IF(P74="","",IF(P74&gt;80%,"FAIL",IF(P74&lt;=0,"FAIL","PASS")))</f>
        <v>PASS</v>
      </c>
      <c r="R74" s="96">
        <v>1.8</v>
      </c>
      <c r="S74" s="97">
        <v>2.04</v>
      </c>
      <c r="T74" s="98" t="s">
        <v>142</v>
      </c>
      <c r="U74" s="99">
        <f>IF(OR(D74="Select",C74="Select"),"",IF(Q74="FAIL","",((2/(1-AF$18)/(1/J74+1/S74)))))</f>
        <v>2.7019867549668874</v>
      </c>
      <c r="V74" s="99">
        <f>IF(OR(D74="Select",C74="Select"),"",IF(Q74="FAIL","",IF(N74=90,"N/A",(S74-AF$17)*TAN(N74*PI()/180))))</f>
        <v>1.9234285714285713</v>
      </c>
      <c r="W74" s="100" cm="1">
        <f t="array" ref="W74">IF(OR(D74="Select",C74="Select"),"",IF(Q74="FAIL","",IF(T74="YES",2,IF(T74="No",2.5,NA))*S74))</f>
        <v>5.0999999999999996</v>
      </c>
      <c r="X74" s="101">
        <f>IF(OR(D74="Select",C74="Select"),"",IF(Q74="FAIL","",IF(V74&lt;0,MIN(U74,W74),MIN(U74:W74))))</f>
        <v>1.9234285714285713</v>
      </c>
      <c r="Y74" s="110">
        <f>IF(OR(D74="Select",C74="Select"),"",IF(Q74="FAIL","",2*X74*J74+2*X74*G74+2*J74*G74))</f>
        <v>50.927999999999997</v>
      </c>
      <c r="Z74" s="111">
        <f t="shared" si="2"/>
        <v>2.612778680038395</v>
      </c>
      <c r="AA74" s="112">
        <f>IF(OR(D74="Select",C74="Select"),"",IF(Q74="FAIL","",(R74*I74)/(J74*G74)))</f>
        <v>0.30599999999999999</v>
      </c>
      <c r="AB74" s="112">
        <f>IF(OR(D74="Select",C74="Select"),"",IF(Q74="FAIL","",Z74/(J74*G74)))</f>
        <v>0.21773155666986624</v>
      </c>
      <c r="AC74" s="113" t="str">
        <f>IF(OR(D74="Select",C74="Select"),"",IF(Q74="FAIL","",IF(AA74&gt;AB74,"PASS","FAIL")))</f>
        <v>PASS</v>
      </c>
    </row>
    <row r="75" spans="1:29" x14ac:dyDescent="0.35">
      <c r="A75" s="271"/>
      <c r="B75" s="106" t="s">
        <v>145</v>
      </c>
      <c r="C75" s="106" t="s">
        <v>145</v>
      </c>
      <c r="D75" s="107" t="s">
        <v>145</v>
      </c>
      <c r="E75" s="96"/>
      <c r="F75" s="108"/>
      <c r="G75" s="108"/>
      <c r="H75" s="108"/>
      <c r="I75" s="108"/>
      <c r="J75" s="108"/>
      <c r="K75" s="108"/>
      <c r="L75" s="108"/>
      <c r="M75" s="98"/>
      <c r="N75" s="101" t="str">
        <f t="shared" si="0"/>
        <v/>
      </c>
      <c r="O75" s="109" t="str">
        <f t="shared" si="1"/>
        <v/>
      </c>
      <c r="P75" s="274"/>
      <c r="Q75" s="276"/>
      <c r="R75" s="96"/>
      <c r="S75" s="97"/>
      <c r="T75" s="98" t="s">
        <v>145</v>
      </c>
      <c r="U75" s="99" t="str">
        <f>IF(OR(D75="Select",C75="Select"),"",IF(Q74="FAIL","",((2/(1-AF$18)/(1/J75+1/S75)))))</f>
        <v/>
      </c>
      <c r="V75" s="99" t="str">
        <f>IF(OR(D75="Select",C75="Select"),"",IF(Q74="FAIL","",IF(N75=90,"N/A",(S75-AF$17)*TAN(N75*PI()/180))))</f>
        <v/>
      </c>
      <c r="W75" s="100" t="str" cm="1">
        <f t="array" ref="W75">IF(OR(D75="Select",C75="Select"),"",IF(Q74="FAIL","",IF(T75="YES",2,IF(T75="No",2.5,NA))*S75))</f>
        <v/>
      </c>
      <c r="X75" s="101" t="str">
        <f>IF(OR(D75="Select",C75="Select"),"",IF(Q74="FAIL","",IF(V75&lt;0,MIN(U75,W75),MIN(U75:W75))))</f>
        <v/>
      </c>
      <c r="Y75" s="110" t="str">
        <f>IF(OR(D75="Select",C75="Select"),"",IF(Q74="FAIL","",2*X75*J75+2*X75*G75+2*J75*G75))</f>
        <v/>
      </c>
      <c r="Z75" s="111" t="str">
        <f t="shared" si="2"/>
        <v/>
      </c>
      <c r="AA75" s="112" t="str">
        <f>IF(OR(D75="Select",C75="Select"),"",IF(Q74="FAIL","",(R75*I75)/(J75*G75)))</f>
        <v/>
      </c>
      <c r="AB75" s="112" t="str">
        <f>IF(OR(D75="Select",C75="Select"),"",IF(Q74="FAIL","",Z75/(J75*G75)))</f>
        <v/>
      </c>
      <c r="AC75" s="113" t="str">
        <f>IF(OR(D75="Select",C75="Select"),"",IF(Q74="FAIL","",IF(AA75&gt;AB75,"PASS","FAIL")))</f>
        <v/>
      </c>
    </row>
    <row r="76" spans="1:29" x14ac:dyDescent="0.35">
      <c r="A76" s="271"/>
      <c r="B76" s="106" t="s">
        <v>145</v>
      </c>
      <c r="C76" s="106" t="s">
        <v>145</v>
      </c>
      <c r="D76" s="107" t="s">
        <v>145</v>
      </c>
      <c r="E76" s="96"/>
      <c r="F76" s="108"/>
      <c r="G76" s="108"/>
      <c r="H76" s="108"/>
      <c r="I76" s="108"/>
      <c r="J76" s="108"/>
      <c r="K76" s="108"/>
      <c r="L76" s="108"/>
      <c r="M76" s="98"/>
      <c r="N76" s="101" t="str">
        <f t="shared" si="0"/>
        <v/>
      </c>
      <c r="O76" s="109" t="str">
        <f t="shared" si="1"/>
        <v/>
      </c>
      <c r="P76" s="274"/>
      <c r="Q76" s="276"/>
      <c r="R76" s="96"/>
      <c r="S76" s="97"/>
      <c r="T76" s="98" t="s">
        <v>145</v>
      </c>
      <c r="U76" s="99" t="str">
        <f>IF(OR(D76="Select",C76="Select"),"",IF(Q74="FAIL","",((2/(1-AF$18)/(1/J76+1/S76)))))</f>
        <v/>
      </c>
      <c r="V76" s="99" t="str">
        <f>IF(OR(D76="Select",C76="Select"),"",IF(Q74="FAIL","",IF(N76=90,"N/A",(S76-AF$17)*TAN(N76*PI()/180))))</f>
        <v/>
      </c>
      <c r="W76" s="100" t="str" cm="1">
        <f t="array" ref="W76">IF(OR(D76="Select",C76="Select"),"",IF(Q74="FAIL","",IF(T76="YES",2,IF(T76="No",2.5,NA))*S76))</f>
        <v/>
      </c>
      <c r="X76" s="101" t="str">
        <f>IF(OR(D76="Select",C76="Select"),"",IF(Q74="FAIL","",IF(V76&lt;0,MIN(U76,W76),MIN(U76:W76))))</f>
        <v/>
      </c>
      <c r="Y76" s="110" t="str">
        <f>IF(OR(D76="Select",C76="Select"),"",IF(Q74="FAIL","",2*X76*J76+2*X76*G76+2*J76*G76))</f>
        <v/>
      </c>
      <c r="Z76" s="111" t="str">
        <f t="shared" si="2"/>
        <v/>
      </c>
      <c r="AA76" s="112" t="str">
        <f>IF(OR(D76="Select",C76="Select"),"",IF(Q74="FAIL","",(R76*I76)/(J76*G76)))</f>
        <v/>
      </c>
      <c r="AB76" s="112" t="str">
        <f>IF(OR(D76="Select",C76="Select"),"",IF(Q74="FAIL","",Z76/(J76*G76)))</f>
        <v/>
      </c>
      <c r="AC76" s="113" t="str">
        <f>IF(OR(D76="Select",C76="Select"),"",IF(Q74="FAIL","",IF(AA76&gt;AB76,"PASS","FAIL")))</f>
        <v/>
      </c>
    </row>
    <row r="77" spans="1:29" x14ac:dyDescent="0.35">
      <c r="A77" s="272"/>
      <c r="B77" s="114" t="s">
        <v>145</v>
      </c>
      <c r="C77" s="114" t="s">
        <v>145</v>
      </c>
      <c r="D77" s="115" t="s">
        <v>145</v>
      </c>
      <c r="E77" s="116"/>
      <c r="F77" s="117"/>
      <c r="G77" s="117"/>
      <c r="H77" s="117"/>
      <c r="I77" s="117"/>
      <c r="J77" s="117"/>
      <c r="K77" s="117"/>
      <c r="L77" s="117"/>
      <c r="M77" s="118"/>
      <c r="N77" s="119" t="str">
        <f t="shared" si="0"/>
        <v/>
      </c>
      <c r="O77" s="120" t="str">
        <f t="shared" si="1"/>
        <v/>
      </c>
      <c r="P77" s="275"/>
      <c r="Q77" s="277"/>
      <c r="R77" s="116"/>
      <c r="S77" s="121"/>
      <c r="T77" s="118" t="s">
        <v>145</v>
      </c>
      <c r="U77" s="122" t="str">
        <f>IF(OR(D77="Select",C77="Select"),"",IF(Q74="FAIL","",((2/(1-AF$18)/(1/J77+1/S77)))))</f>
        <v/>
      </c>
      <c r="V77" s="122" t="str">
        <f>IF(OR(D77="Select",C77="Select"),"",IF(Q74="FAIL","",IF(N77=90,"N/A",(S77-AF$17)*TAN(N77*PI()/180))))</f>
        <v/>
      </c>
      <c r="W77" s="123" t="str" cm="1">
        <f t="array" ref="W77">IF(OR(D77="Select",C77="Select"),"",IF(Q74="FAIL","",IF(T77="YES",2,IF(T77="No",2.5,NA))*S77))</f>
        <v/>
      </c>
      <c r="X77" s="119" t="str">
        <f>IF(OR(D77="Select",C77="Select"),"",IF(Q74="FAIL","",IF(V77&lt;0,MIN(U77,W77),MIN(U77:W77))))</f>
        <v/>
      </c>
      <c r="Y77" s="124" t="str">
        <f>IF(OR(D77="Select",C77="Select"),"",IF(Q74="FAIL","",2*X77*J77+2*X77*G77+2*J77*G77))</f>
        <v/>
      </c>
      <c r="Z77" s="125" t="str">
        <f t="shared" si="2"/>
        <v/>
      </c>
      <c r="AA77" s="126" t="str">
        <f>IF(OR(D77="Select",C77="Select"),"",IF(Q74="FAIL","",(R77*I77)/(J77*G77)))</f>
        <v/>
      </c>
      <c r="AB77" s="126" t="str">
        <f>IF(OR(D77="Select",C77="Select"),"",IF(Q74="FAIL","",Z77/(J77*G77)))</f>
        <v/>
      </c>
      <c r="AC77" s="127" t="str">
        <f>IF(OR(D77="Select",C77="Select"),"",IF(Q74="FAIL","",IF(AA77&gt;AB77,"PASS","FAIL")))</f>
        <v/>
      </c>
    </row>
    <row r="78" spans="1:29" x14ac:dyDescent="0.35">
      <c r="A78" s="270" t="s">
        <v>147</v>
      </c>
      <c r="B78" s="128" t="s">
        <v>141</v>
      </c>
      <c r="C78" s="106" t="s">
        <v>142</v>
      </c>
      <c r="D78" s="107" t="s">
        <v>143</v>
      </c>
      <c r="E78" s="96"/>
      <c r="F78" s="108">
        <v>2</v>
      </c>
      <c r="G78" s="108">
        <v>3</v>
      </c>
      <c r="H78" s="108">
        <v>3</v>
      </c>
      <c r="I78" s="108">
        <v>1.8</v>
      </c>
      <c r="J78" s="108">
        <v>4</v>
      </c>
      <c r="K78" s="108">
        <v>0.1</v>
      </c>
      <c r="L78" s="108">
        <v>1.5</v>
      </c>
      <c r="M78" s="98"/>
      <c r="N78" s="101">
        <f t="shared" si="0"/>
        <v>35.537677791974382</v>
      </c>
      <c r="O78" s="109">
        <f t="shared" si="1"/>
        <v>0.5123265695159146</v>
      </c>
      <c r="P78" s="273">
        <f t="shared" ref="P78" si="4">IF(COUNTIF(N78:N81,"")=0,(0.088*B$59*90/B$60/((((J78*G78)/(G78*J78+G79*J79+G80*J80+G81*J81))*N78)+(((J79*G79)/(G78*J78+G79*J79+G80*J80+G81*J81))*N79)+(((J80*G80)/(G78*J78+G79*J79+G80*J80+G81*J81))*N80)+(((J81*G81)/(G78*J78+G79*J79+G80*J80+G81*J81))*N81))),IF(COUNTIF(N78:N81,"")=1,(0.088*B$59*90/B$60/((((J78*G78)/(G78*J78+G79*J79+G80*J80))*N78)+(((J79*G79)/(G78*J78+G79*J79+G80*J80))*N79)+(((J80*G80)/(G78*J78+G79*J79+G80*J80))*N80))),IF(COUNTIF(N78:N81,"")=2,(0.088*B$59*90/B$60/((((J78*G78)/(G78*J78+G79*J79))*N78)+(((J79*G79)/(G78*J78+G79*J79))*N79))),IF(COUNTIF(N78:N81,"")=3,(0.088*B$59*90/B$60/N78),""))))</f>
        <v>0.27855236004621187</v>
      </c>
      <c r="Q78" s="276" t="str">
        <f>IF(P78="","",IF(P78&gt;80%,"FAIL",IF(P78&lt;=0,"FAIL","PASS")))</f>
        <v>PASS</v>
      </c>
      <c r="R78" s="96">
        <v>2</v>
      </c>
      <c r="S78" s="97">
        <v>2.4</v>
      </c>
      <c r="T78" s="98" t="s">
        <v>142</v>
      </c>
      <c r="U78" s="99">
        <f>IF(OR(D78="Select",C78="Select"),"",IF(Q78="FAIL","",((2/(1-AF$18)/(1/J78+1/S78)))))</f>
        <v>2.9999999999999996</v>
      </c>
      <c r="V78" s="99">
        <f>IF(OR(D78="Select",C78="Select"),"",IF(Q78="FAIL","",IF(N78=90,"N/A",(S78-AF$17)*TAN(N78*PI()/180))))</f>
        <v>1.7142857142857142</v>
      </c>
      <c r="W78" s="100" cm="1">
        <f t="array" ref="W78">IF(OR(D78="Select",C78="Select"),"",IF(Q78="FAIL","",IF(T78="YES",2,IF(T78="No",2.5,NA))*S78))</f>
        <v>6</v>
      </c>
      <c r="X78" s="101">
        <f>IF(OR(D78="Select",C78="Select"),"",IF(Q78="FAIL","",IF(V78&lt;0,MIN(U78,W78),MIN(U78:W78))))</f>
        <v>1.7142857142857142</v>
      </c>
      <c r="Y78" s="110">
        <f>IF(OR(D78="Select",C78="Select"),"",IF(Q78="FAIL","",2*X78*J78+2*X78*G78+2*J78*G78))</f>
        <v>48</v>
      </c>
      <c r="Z78" s="111">
        <f t="shared" si="2"/>
        <v>3.0015091951437416</v>
      </c>
      <c r="AA78" s="112">
        <f>IF(OR(D78="Select",C78="Select"),"",IF(Q78="FAIL","",(R78*I78)/(J78*G78)))</f>
        <v>0.3</v>
      </c>
      <c r="AB78" s="112">
        <f>IF(OR(D78="Select",C78="Select"),"",IF(Q78="FAIL","",Z78/(J78*G78)))</f>
        <v>0.25012576626197847</v>
      </c>
      <c r="AC78" s="113" t="str">
        <f>IF(OR(D78="Select",C78="Select"),"",IF(Q78="FAIL","",IF(AA78&gt;AB78,"PASS","FAIL")))</f>
        <v>PASS</v>
      </c>
    </row>
    <row r="79" spans="1:29" x14ac:dyDescent="0.35">
      <c r="A79" s="271"/>
      <c r="B79" s="106" t="s">
        <v>148</v>
      </c>
      <c r="C79" s="106" t="s">
        <v>142</v>
      </c>
      <c r="D79" s="107" t="s">
        <v>143</v>
      </c>
      <c r="E79" s="96"/>
      <c r="F79" s="108">
        <v>0.3</v>
      </c>
      <c r="G79" s="108">
        <v>3</v>
      </c>
      <c r="H79" s="108">
        <v>3</v>
      </c>
      <c r="I79" s="108">
        <v>1.8</v>
      </c>
      <c r="J79" s="108">
        <v>7</v>
      </c>
      <c r="K79" s="108">
        <v>0.1</v>
      </c>
      <c r="L79" s="108"/>
      <c r="M79" s="98"/>
      <c r="N79" s="101">
        <f t="shared" si="0"/>
        <v>82.405356631408551</v>
      </c>
      <c r="O79" s="109">
        <f t="shared" si="1"/>
        <v>0.22094311942804742</v>
      </c>
      <c r="P79" s="274"/>
      <c r="Q79" s="276"/>
      <c r="R79" s="96">
        <v>2</v>
      </c>
      <c r="S79" s="97">
        <v>2.4</v>
      </c>
      <c r="T79" s="98" t="s">
        <v>142</v>
      </c>
      <c r="U79" s="99">
        <f>IF(OR(D79="Select",C79="Select"),"",IF(Q78="FAIL","",((2/(1-AF$18)/(1/J79+1/S79)))))</f>
        <v>3.5744680851063828</v>
      </c>
      <c r="V79" s="99">
        <f>IF(OR(D79="Select",C79="Select"),"",IF(Q78="FAIL","",IF(N79=90,"N/A",(S79-AF$17)*TAN(N79*PI()/180))))</f>
        <v>18.000000000000004</v>
      </c>
      <c r="W79" s="100" cm="1">
        <f t="array" ref="W79">IF(OR(D79="Select",C79="Select"),"",IF(Q78="FAIL","",IF(T79="YES",2,IF(T79="No",2.5,NA))*S79))</f>
        <v>6</v>
      </c>
      <c r="X79" s="101">
        <f>IF(OR(D79="Select",C79="Select"),"",IF(Q78="FAIL","",IF(V79&lt;0,MIN(U79,W79),MIN(U79:W79))))</f>
        <v>3.5744680851063828</v>
      </c>
      <c r="Y79" s="110">
        <f>IF(OR(D79="Select",C79="Select"),"",IF(Q78="FAIL","",2*X79*J79+2*X79*G79+2*J79*G79))</f>
        <v>113.48936170212767</v>
      </c>
      <c r="Z79" s="111">
        <f t="shared" si="2"/>
        <v>3.0604634440009075</v>
      </c>
      <c r="AA79" s="112">
        <f>IF(OR(D79="Select",C79="Select"),"",IF(Q78="FAIL","",(R79*I79)/(J79*G79)))</f>
        <v>0.17142857142857143</v>
      </c>
      <c r="AB79" s="112">
        <f>IF(OR(D79="Select",C79="Select"),"",IF(Q78="FAIL","",Z79/(J79*G79)))</f>
        <v>0.1457363544762337</v>
      </c>
      <c r="AC79" s="113" t="str">
        <f>IF(OR(D79="Select",C79="Select"),"",IF(Q78="FAIL","",IF(AA79&gt;AB79,"PASS","FAIL")))</f>
        <v>PASS</v>
      </c>
    </row>
    <row r="80" spans="1:29" x14ac:dyDescent="0.35">
      <c r="A80" s="271"/>
      <c r="B80" s="106" t="s">
        <v>145</v>
      </c>
      <c r="C80" s="106" t="s">
        <v>145</v>
      </c>
      <c r="D80" s="107" t="s">
        <v>145</v>
      </c>
      <c r="E80" s="96"/>
      <c r="F80" s="108"/>
      <c r="G80" s="108"/>
      <c r="H80" s="108"/>
      <c r="I80" s="108"/>
      <c r="J80" s="108"/>
      <c r="K80" s="108"/>
      <c r="L80" s="108"/>
      <c r="M80" s="98"/>
      <c r="N80" s="101" t="str">
        <f t="shared" si="0"/>
        <v/>
      </c>
      <c r="O80" s="109" t="str">
        <f t="shared" si="1"/>
        <v/>
      </c>
      <c r="P80" s="274"/>
      <c r="Q80" s="276"/>
      <c r="R80" s="96"/>
      <c r="S80" s="97"/>
      <c r="T80" s="98" t="s">
        <v>145</v>
      </c>
      <c r="U80" s="99" t="str">
        <f>IF(OR(D80="Select",C80="Select"),"",IF(Q78="FAIL","",((2/(1-AF$18)/(1/J80+1/S80)))))</f>
        <v/>
      </c>
      <c r="V80" s="99" t="str">
        <f>IF(OR(D80="Select",C80="Select"),"",IF(Q78="FAIL","",IF(N80=90,"N/A",(S80-AF$17)*TAN(N80*PI()/180))))</f>
        <v/>
      </c>
      <c r="W80" s="100" t="str" cm="1">
        <f t="array" ref="W80">IF(OR(D80="Select",C80="Select"),"",IF(Q78="FAIL","",IF(T80="YES",2,IF(T80="No",2.5,NA))*S80))</f>
        <v/>
      </c>
      <c r="X80" s="101" t="str">
        <f>IF(OR(D80="Select",C80="Select"),"",IF(Q78="FAIL","",IF(V80&lt;0,MIN(U80,W80),MIN(U80:W80))))</f>
        <v/>
      </c>
      <c r="Y80" s="110" t="str">
        <f>IF(OR(D80="Select",C80="Select"),"",IF(Q78="FAIL","",2*X80*J80+2*X80*G80+2*J80*G80))</f>
        <v/>
      </c>
      <c r="Z80" s="111" t="str">
        <f t="shared" si="2"/>
        <v/>
      </c>
      <c r="AA80" s="112" t="str">
        <f>IF(OR(D80="Select",C80="Select"),"",IF(Q78="FAIL","",(R80*I80)/(J80*G80)))</f>
        <v/>
      </c>
      <c r="AB80" s="112" t="str">
        <f>IF(OR(D80="Select",C80="Select"),"",IF(Q78="FAIL","",Z80/(J80*G80)))</f>
        <v/>
      </c>
      <c r="AC80" s="113" t="str">
        <f>IF(OR(D80="Select",C80="Select"),"",IF(Q78="FAIL","",IF(AA80&gt;AB80,"PASS","FAIL")))</f>
        <v/>
      </c>
    </row>
    <row r="81" spans="1:29" x14ac:dyDescent="0.35">
      <c r="A81" s="272"/>
      <c r="B81" s="114" t="s">
        <v>145</v>
      </c>
      <c r="C81" s="114" t="s">
        <v>145</v>
      </c>
      <c r="D81" s="115" t="s">
        <v>145</v>
      </c>
      <c r="E81" s="116"/>
      <c r="F81" s="117"/>
      <c r="G81" s="117"/>
      <c r="H81" s="117"/>
      <c r="I81" s="117"/>
      <c r="J81" s="117"/>
      <c r="K81" s="117"/>
      <c r="L81" s="117"/>
      <c r="M81" s="118"/>
      <c r="N81" s="119" t="str">
        <f t="shared" si="0"/>
        <v/>
      </c>
      <c r="O81" s="120" t="str">
        <f t="shared" si="1"/>
        <v/>
      </c>
      <c r="P81" s="275"/>
      <c r="Q81" s="277"/>
      <c r="R81" s="116"/>
      <c r="S81" s="121"/>
      <c r="T81" s="118" t="s">
        <v>145</v>
      </c>
      <c r="U81" s="122" t="str">
        <f>IF(OR(D81="Select",C81="Select"),"",IF(Q78="FAIL","",((2/(1-AF$18)/(1/J81+1/S81)))))</f>
        <v/>
      </c>
      <c r="V81" s="122" t="str">
        <f>IF(OR(D81="Select",C81="Select"),"",IF(Q78="FAIL","",IF(N81=90,"N/A",(S81-AF$17)*TAN(N81*PI()/180))))</f>
        <v/>
      </c>
      <c r="W81" s="123" t="str" cm="1">
        <f t="array" ref="W81">IF(OR(D81="Select",C81="Select"),"",IF(Q78="FAIL","",IF(T81="YES",2,IF(T81="No",2.5,NA))*S81))</f>
        <v/>
      </c>
      <c r="X81" s="119" t="str">
        <f>IF(OR(D81="Select",C81="Select"),"",IF(Q78="FAIL","",IF(V81&lt;0,MIN(U81,W81),MIN(U81:W81))))</f>
        <v/>
      </c>
      <c r="Y81" s="124" t="str">
        <f>IF(OR(D81="Select",C81="Select"),"",IF(Q78="FAIL","",2*X81*J81+2*X81*G81+2*J81*G81))</f>
        <v/>
      </c>
      <c r="Z81" s="125" t="str">
        <f t="shared" si="2"/>
        <v/>
      </c>
      <c r="AA81" s="126" t="str">
        <f>IF(OR(D81="Select",C81="Select"),"",IF(Q78="FAIL","",(R81*I81)/(J81*G81)))</f>
        <v/>
      </c>
      <c r="AB81" s="126" t="str">
        <f>IF(OR(D81="Select",C81="Select"),"",IF(Q78="FAIL","",Z81/(J81*G81)))</f>
        <v/>
      </c>
      <c r="AC81" s="127" t="str">
        <f>IF(OR(D81="Select",C81="Select"),"",IF(Q78="FAIL","",IF(AA81&gt;AB81,"PASS","FAIL")))</f>
        <v/>
      </c>
    </row>
    <row r="82" spans="1:29" x14ac:dyDescent="0.35">
      <c r="A82" s="270" t="s">
        <v>149</v>
      </c>
      <c r="B82" s="106" t="s">
        <v>144</v>
      </c>
      <c r="C82" s="106" t="s">
        <v>143</v>
      </c>
      <c r="D82" s="107" t="s">
        <v>143</v>
      </c>
      <c r="E82" s="96">
        <v>6</v>
      </c>
      <c r="F82" s="108">
        <v>0.4</v>
      </c>
      <c r="G82" s="108">
        <v>3</v>
      </c>
      <c r="H82" s="108">
        <v>2.8</v>
      </c>
      <c r="I82" s="108">
        <v>1.8</v>
      </c>
      <c r="J82" s="108">
        <v>4</v>
      </c>
      <c r="K82" s="108">
        <v>0.1</v>
      </c>
      <c r="L82" s="108">
        <v>1.5</v>
      </c>
      <c r="M82" s="98">
        <v>8</v>
      </c>
      <c r="N82" s="101">
        <f t="shared" si="0"/>
        <v>22.14418601012634</v>
      </c>
      <c r="O82" s="109">
        <f t="shared" si="1"/>
        <v>0.8221975982047065</v>
      </c>
      <c r="P82" s="273">
        <f t="shared" ref="P82" si="5">IF(COUNTIF(N82:N85,"")=0,(0.088*B$59*90/B$60/((((J82*G82)/(G82*J82+G83*J83+G84*J84+G85*J85))*N82)+(((J83*G83)/(G82*J82+G83*J83+G84*J84+G85*J85))*N83)+(((J84*G84)/(G82*J82+G83*J83+G84*J84+G85*J85))*N84)+(((J85*G85)/(G82*J82+G83*J83+G84*J84+G85*J85))*N85))),IF(COUNTIF(N82:N85,"")=1,(0.088*B$59*90/B$60/((((J82*G82)/(G82*J82+G83*J83+G84*J84))*N82)+(((J83*G83)/(G82*J82+G83*J83+G84*J84))*N83)+(((J84*G84)/(G82*J82+G83*J83+G84*J84))*N84))),IF(COUNTIF(N82:N85,"")=2,(0.088*B$59*90/B$60/((((J82*G82)/(G82*J82+G83*J83))*N82)+(((J83*G83)/(G82*J82+G83*J83))*N83))),IF(COUNTIF(N82:N85,"")=3,(0.088*B$59*90/B$60/N82),""))))</f>
        <v>0.8221975982047065</v>
      </c>
      <c r="Q82" s="276" t="str">
        <f>IF(P82="","",IF(P82&gt;80%,"FAIL",IF(P82&lt;=0,"FAIL","PASS")))</f>
        <v>FAIL</v>
      </c>
      <c r="R82" s="96"/>
      <c r="S82" s="97"/>
      <c r="T82" s="98" t="s">
        <v>145</v>
      </c>
      <c r="U82" s="99" t="str">
        <f>IF(OR(D82="Select",C82="Select"),"",IF(Q82="FAIL","",((2/(1-AF$18)/(1/J82+1/S82)))))</f>
        <v/>
      </c>
      <c r="V82" s="99" t="str">
        <f>IF(OR(D82="Select",C82="Select"),"",IF(Q82="FAIL","",IF(N82=90,"N/A",(S82-AF$17)*TAN(N82*PI()/180))))</f>
        <v/>
      </c>
      <c r="W82" s="100" t="str" cm="1">
        <f t="array" ref="W82">IF(OR(D82="Select",C82="Select"),"",IF(Q82="FAIL","",IF(T82="YES",2,IF(T82="No",2.5,NA))*S82))</f>
        <v/>
      </c>
      <c r="X82" s="101" t="str">
        <f>IF(OR(D82="Select",C82="Select"),"",IF(Q82="FAIL","",IF(V82&lt;0,MIN(U82,W82),MIN(U82:W82))))</f>
        <v/>
      </c>
      <c r="Y82" s="110" t="str">
        <f>IF(OR(D82="Select",C82="Select"),"",IF(Q82="FAIL","",2*X82*J82+2*X82*G82+2*J82*G82))</f>
        <v/>
      </c>
      <c r="Z82" s="111" t="str">
        <f t="shared" si="2"/>
        <v/>
      </c>
      <c r="AA82" s="112" t="str">
        <f>IF(OR(D82="Select",C82="Select"),"",IF(Q82="FAIL","",(R82*I82)/(J82*G82)))</f>
        <v/>
      </c>
      <c r="AB82" s="112" t="str">
        <f>IF(OR(D82="Select",C82="Select"),"",IF(Q82="FAIL","",Z82/(J82*G82)))</f>
        <v/>
      </c>
      <c r="AC82" s="113" t="str">
        <f>IF(OR(D82="Select",C82="Select"),"",IF(Q82="FAIL","",IF(AA82&gt;AB82,"PASS","FAIL")))</f>
        <v/>
      </c>
    </row>
    <row r="83" spans="1:29" x14ac:dyDescent="0.35">
      <c r="A83" s="271"/>
      <c r="B83" s="106" t="s">
        <v>145</v>
      </c>
      <c r="C83" s="106" t="s">
        <v>145</v>
      </c>
      <c r="D83" s="107" t="s">
        <v>145</v>
      </c>
      <c r="E83" s="96"/>
      <c r="F83" s="108"/>
      <c r="G83" s="108"/>
      <c r="H83" s="108"/>
      <c r="I83" s="108"/>
      <c r="J83" s="108"/>
      <c r="K83" s="108"/>
      <c r="L83" s="108"/>
      <c r="M83" s="98"/>
      <c r="N83" s="101" t="str">
        <f t="shared" si="0"/>
        <v/>
      </c>
      <c r="O83" s="109" t="str">
        <f t="shared" si="1"/>
        <v/>
      </c>
      <c r="P83" s="274"/>
      <c r="Q83" s="276"/>
      <c r="R83" s="96"/>
      <c r="S83" s="97"/>
      <c r="T83" s="98" t="s">
        <v>145</v>
      </c>
      <c r="U83" s="99" t="str">
        <f>IF(OR(D83="Select",C83="Select"),"",IF(Q82="FAIL","",((2/(1-AF$18)/(1/J83+1/S83)))))</f>
        <v/>
      </c>
      <c r="V83" s="99" t="str">
        <f>IF(OR(D83="Select",C83="Select"),"",IF(Q82="FAIL","",IF(N83=90,"N/A",(S83-AF$17)*TAN(N83*PI()/180))))</f>
        <v/>
      </c>
      <c r="W83" s="100" t="str" cm="1">
        <f t="array" ref="W83">IF(OR(D83="Select",C83="Select"),"",IF(Q82="FAIL","",IF(T83="YES",2,IF(T83="No",2.5,NA))*S83))</f>
        <v/>
      </c>
      <c r="X83" s="101" t="str">
        <f>IF(OR(D83="Select",C83="Select"),"",IF(Q82="FAIL","",IF(V83&lt;0,MIN(U83,W83),MIN(U83:W83))))</f>
        <v/>
      </c>
      <c r="Y83" s="110" t="str">
        <f>IF(OR(D83="Select",C83="Select"),"",IF(Q82="FAIL","",2*X83*J83+2*X83*G83+2*J83*G83))</f>
        <v/>
      </c>
      <c r="Z83" s="111" t="str">
        <f t="shared" si="2"/>
        <v/>
      </c>
      <c r="AA83" s="112" t="str">
        <f>IF(OR(D83="Select",C83="Select"),"",IF(Q82="FAIL","",(R83*I83)/(J83*G83)))</f>
        <v/>
      </c>
      <c r="AB83" s="112" t="str">
        <f>IF(OR(D83="Select",C83="Select"),"",IF(Q82="FAIL","",Z83/(J83*G83)))</f>
        <v/>
      </c>
      <c r="AC83" s="113" t="str">
        <f>IF(OR(D83="Select",C83="Select"),"",IF(Q82="FAIL","",IF(AA83&gt;AB83,"PASS","FAIL")))</f>
        <v/>
      </c>
    </row>
    <row r="84" spans="1:29" x14ac:dyDescent="0.35">
      <c r="A84" s="271"/>
      <c r="B84" s="106" t="s">
        <v>145</v>
      </c>
      <c r="C84" s="106" t="s">
        <v>145</v>
      </c>
      <c r="D84" s="107" t="s">
        <v>145</v>
      </c>
      <c r="E84" s="96"/>
      <c r="F84" s="108"/>
      <c r="G84" s="108"/>
      <c r="H84" s="108"/>
      <c r="I84" s="108"/>
      <c r="J84" s="108"/>
      <c r="K84" s="108"/>
      <c r="L84" s="108"/>
      <c r="M84" s="98"/>
      <c r="N84" s="101" t="str">
        <f t="shared" si="0"/>
        <v/>
      </c>
      <c r="O84" s="109" t="str">
        <f t="shared" si="1"/>
        <v/>
      </c>
      <c r="P84" s="274"/>
      <c r="Q84" s="276"/>
      <c r="R84" s="96"/>
      <c r="S84" s="97"/>
      <c r="T84" s="98" t="s">
        <v>145</v>
      </c>
      <c r="U84" s="99" t="str">
        <f>IF(OR(D84="Select",C84="Select"),"",IF(Q82="FAIL","",((2/(1-AF$18)/(1/J84+1/S84)))))</f>
        <v/>
      </c>
      <c r="V84" s="99" t="str">
        <f>IF(OR(D84="Select",C84="Select"),"",IF(Q82="FAIL","",IF(N84=90,"N/A",(S84-AF$17)*TAN(N84*PI()/180))))</f>
        <v/>
      </c>
      <c r="W84" s="100" t="str" cm="1">
        <f t="array" ref="W84">IF(OR(D84="Select",C84="Select"),"",IF(Q82="FAIL","",IF(T84="YES",2,IF(T84="No",2.5,NA))*S84))</f>
        <v/>
      </c>
      <c r="X84" s="101" t="str">
        <f>IF(OR(D84="Select",C84="Select"),"",IF(Q82="FAIL","",IF(V84&lt;0,MIN(U84,W84),MIN(U84:W84))))</f>
        <v/>
      </c>
      <c r="Y84" s="110" t="str">
        <f>IF(OR(D84="Select",C84="Select"),"",IF(Q82="FAIL","",2*X84*J84+2*X84*G84+2*J84*G84))</f>
        <v/>
      </c>
      <c r="Z84" s="111" t="str">
        <f t="shared" si="2"/>
        <v/>
      </c>
      <c r="AA84" s="112" t="str">
        <f>IF(OR(D84="Select",C84="Select"),"",IF(Q82="FAIL","",(R84*I84)/(J84*G84)))</f>
        <v/>
      </c>
      <c r="AB84" s="112" t="str">
        <f>IF(OR(D84="Select",C84="Select"),"",IF(Q82="FAIL","",Z84/(J84*G84)))</f>
        <v/>
      </c>
      <c r="AC84" s="113" t="str">
        <f>IF(OR(D84="Select",C84="Select"),"",IF(Q82="FAIL","",IF(AA84&gt;AB84,"PASS","FAIL")))</f>
        <v/>
      </c>
    </row>
    <row r="85" spans="1:29" ht="15" thickBot="1" x14ac:dyDescent="0.4">
      <c r="A85" s="293"/>
      <c r="B85" s="129" t="s">
        <v>145</v>
      </c>
      <c r="C85" s="129" t="s">
        <v>145</v>
      </c>
      <c r="D85" s="130" t="s">
        <v>145</v>
      </c>
      <c r="E85" s="131"/>
      <c r="F85" s="132"/>
      <c r="G85" s="132"/>
      <c r="H85" s="132"/>
      <c r="I85" s="132"/>
      <c r="J85" s="132"/>
      <c r="K85" s="132"/>
      <c r="L85" s="132"/>
      <c r="M85" s="133"/>
      <c r="N85" s="134" t="str">
        <f t="shared" si="0"/>
        <v/>
      </c>
      <c r="O85" s="135" t="str">
        <f t="shared" si="1"/>
        <v/>
      </c>
      <c r="P85" s="294"/>
      <c r="Q85" s="295"/>
      <c r="R85" s="131"/>
      <c r="S85" s="136"/>
      <c r="T85" s="133" t="s">
        <v>145</v>
      </c>
      <c r="U85" s="137" t="str">
        <f>IF(OR(D85="Select",C85="Select"),"",IF(Q82="FAIL","",((2/(1-AF$18)/(1/J85+1/S85)))))</f>
        <v/>
      </c>
      <c r="V85" s="137" t="str">
        <f>IF(OR(D85="Select",C85="Select"),"",IF(Q82="FAIL","",IF(N85=90,"N/A",(S85-AF$17)*TAN(N85*PI()/180))))</f>
        <v/>
      </c>
      <c r="W85" s="138" t="str" cm="1">
        <f t="array" ref="W85">IF(OR(D85="Select",C85="Select"),"",IF(Q82="FAIL","",IF(T85="YES",2,IF(T85="No",2.5,NA))*S85))</f>
        <v/>
      </c>
      <c r="X85" s="134" t="str">
        <f>IF(OR(D85="Select",C85="Select"),"",IF(Q82="FAIL","",IF(V85&lt;0,MIN(U85,W85),MIN(U85:W85))))</f>
        <v/>
      </c>
      <c r="Y85" s="139" t="str">
        <f>IF(OR(D85="Select",C85="Select"),"",IF(Q82="FAIL","",2*X85*J85+2*X85*G85+2*J85*G85))</f>
        <v/>
      </c>
      <c r="Z85" s="140" t="str">
        <f t="shared" si="2"/>
        <v/>
      </c>
      <c r="AA85" s="141" t="str">
        <f>IF(OR(D85="Select",C85="Select"),"",IF(Q82="FAIL","",(R85*I85)/(J85*G85)))</f>
        <v/>
      </c>
      <c r="AB85" s="141" t="str">
        <f>IF(OR(D85="Select",C85="Select"),"",IF(Q82="FAIL","",Z85/(J85*G85)))</f>
        <v/>
      </c>
      <c r="AC85" s="142" t="str">
        <f>IF(OR(D85="Select",C85="Select"),"",IF(Q82="FAIL","",IF(AA85&gt;AB85,"PASS","FAIL")))</f>
        <v/>
      </c>
    </row>
    <row r="86" spans="1:29" x14ac:dyDescent="0.35">
      <c r="A86" s="143"/>
      <c r="B86" s="144"/>
      <c r="C86" s="144"/>
      <c r="D86" s="144"/>
      <c r="E86" s="145"/>
      <c r="F86" s="145"/>
      <c r="G86" s="145"/>
      <c r="H86" s="145"/>
      <c r="I86" s="145"/>
      <c r="J86" s="145"/>
      <c r="K86" s="145"/>
      <c r="L86" s="145"/>
      <c r="M86" s="145"/>
      <c r="N86" s="146"/>
      <c r="O86" s="147"/>
      <c r="P86" s="147"/>
      <c r="Q86" s="148"/>
      <c r="R86" s="143"/>
      <c r="S86" s="143"/>
      <c r="T86" s="143"/>
      <c r="U86" s="146"/>
      <c r="V86" s="146"/>
      <c r="W86" s="148"/>
      <c r="X86" s="146"/>
      <c r="Y86" s="146"/>
      <c r="Z86" s="146"/>
      <c r="AA86" s="147"/>
      <c r="AB86" s="147"/>
      <c r="AC86" s="147"/>
    </row>
    <row r="87" spans="1:29" ht="14.5" customHeight="1" x14ac:dyDescent="0.35">
      <c r="A87" s="296" t="s">
        <v>150</v>
      </c>
      <c r="B87" s="296"/>
      <c r="C87" s="296"/>
      <c r="D87" s="296"/>
      <c r="E87" s="296"/>
      <c r="F87" s="296"/>
      <c r="G87" s="296"/>
      <c r="H87" s="296"/>
      <c r="I87" s="296"/>
      <c r="J87" s="296"/>
      <c r="K87" s="296"/>
      <c r="L87" s="296"/>
      <c r="M87" s="296"/>
      <c r="N87" s="296"/>
      <c r="O87" s="296"/>
      <c r="P87" s="296"/>
      <c r="Q87" s="296"/>
      <c r="R87" s="296"/>
      <c r="S87" s="296"/>
      <c r="T87" s="296"/>
      <c r="U87" s="296"/>
      <c r="V87" s="296"/>
      <c r="W87" s="296"/>
      <c r="X87" s="296"/>
      <c r="Y87" s="296"/>
      <c r="Z87" s="296"/>
      <c r="AA87" s="296"/>
      <c r="AB87" s="296"/>
      <c r="AC87" s="296"/>
    </row>
    <row r="88" spans="1:29" ht="14.5" customHeight="1" x14ac:dyDescent="0.35">
      <c r="A88" s="296"/>
      <c r="B88" s="296"/>
      <c r="C88" s="296"/>
      <c r="D88" s="296"/>
      <c r="E88" s="296"/>
      <c r="F88" s="296"/>
      <c r="G88" s="296"/>
      <c r="H88" s="296"/>
      <c r="I88" s="296"/>
      <c r="J88" s="296"/>
      <c r="K88" s="296"/>
      <c r="L88" s="296"/>
      <c r="M88" s="296"/>
      <c r="N88" s="296"/>
      <c r="O88" s="296"/>
      <c r="P88" s="296"/>
      <c r="Q88" s="296"/>
      <c r="R88" s="296"/>
      <c r="S88" s="296"/>
      <c r="T88" s="296"/>
      <c r="U88" s="296"/>
      <c r="V88" s="296"/>
      <c r="W88" s="296"/>
      <c r="X88" s="296"/>
      <c r="Y88" s="296"/>
      <c r="Z88" s="296"/>
      <c r="AA88" s="296"/>
      <c r="AB88" s="296"/>
      <c r="AC88" s="296"/>
    </row>
    <row r="89" spans="1:29" x14ac:dyDescent="0.35">
      <c r="A89" s="296"/>
      <c r="B89" s="296"/>
      <c r="C89" s="296"/>
      <c r="D89" s="296"/>
      <c r="E89" s="296"/>
      <c r="F89" s="296"/>
      <c r="G89" s="296"/>
      <c r="H89" s="296"/>
      <c r="I89" s="296"/>
      <c r="J89" s="296"/>
      <c r="K89" s="296"/>
      <c r="L89" s="296"/>
      <c r="M89" s="296"/>
      <c r="N89" s="296"/>
      <c r="O89" s="296"/>
      <c r="P89" s="296"/>
      <c r="Q89" s="296"/>
      <c r="R89" s="296"/>
      <c r="S89" s="296"/>
      <c r="T89" s="296"/>
      <c r="U89" s="296"/>
      <c r="V89" s="296"/>
      <c r="W89" s="296"/>
      <c r="X89" s="296"/>
      <c r="Y89" s="296"/>
      <c r="Z89" s="296"/>
      <c r="AA89" s="296"/>
      <c r="AB89" s="296"/>
      <c r="AC89" s="296"/>
    </row>
    <row r="90" spans="1:29" ht="14.5" customHeight="1" x14ac:dyDescent="0.35">
      <c r="A90" s="291" t="s">
        <v>151</v>
      </c>
      <c r="B90" s="291"/>
      <c r="C90" s="291"/>
      <c r="D90" s="291"/>
      <c r="E90" s="291"/>
      <c r="F90" s="291"/>
      <c r="G90" s="291"/>
      <c r="H90" s="291"/>
      <c r="I90" s="291"/>
      <c r="J90" s="291"/>
      <c r="K90" s="291"/>
      <c r="L90" s="291"/>
      <c r="M90" s="291"/>
      <c r="N90" s="291"/>
      <c r="O90" s="291"/>
      <c r="P90" s="291"/>
      <c r="Q90" s="291"/>
      <c r="R90" s="291"/>
      <c r="S90" s="291"/>
      <c r="T90" s="291"/>
      <c r="U90" s="291"/>
      <c r="V90" s="291"/>
      <c r="W90" s="291"/>
      <c r="X90" s="291"/>
      <c r="Y90" s="291"/>
      <c r="Z90" s="291"/>
      <c r="AA90" s="291"/>
      <c r="AB90" s="291"/>
      <c r="AC90" s="291"/>
    </row>
    <row r="91" spans="1:29" ht="14.5" customHeight="1" x14ac:dyDescent="0.35">
      <c r="A91" s="291"/>
      <c r="B91" s="291"/>
      <c r="C91" s="291"/>
      <c r="D91" s="291"/>
      <c r="E91" s="291"/>
      <c r="F91" s="291"/>
      <c r="G91" s="291"/>
      <c r="H91" s="291"/>
      <c r="I91" s="291"/>
      <c r="J91" s="291"/>
      <c r="K91" s="291"/>
      <c r="L91" s="291"/>
      <c r="M91" s="291"/>
      <c r="N91" s="291"/>
      <c r="O91" s="291"/>
      <c r="P91" s="291"/>
      <c r="Q91" s="291"/>
      <c r="R91" s="291"/>
      <c r="S91" s="291"/>
      <c r="T91" s="291"/>
      <c r="U91" s="291"/>
      <c r="V91" s="291"/>
      <c r="W91" s="291"/>
      <c r="X91" s="291"/>
      <c r="Y91" s="291"/>
      <c r="Z91" s="291"/>
      <c r="AA91" s="291"/>
      <c r="AB91" s="291"/>
      <c r="AC91" s="291"/>
    </row>
    <row r="92" spans="1:29" x14ac:dyDescent="0.35">
      <c r="A92" s="59"/>
      <c r="B92" s="58"/>
      <c r="C92" s="58"/>
      <c r="D92" s="58"/>
      <c r="E92" s="58"/>
      <c r="F92" s="58"/>
      <c r="G92" s="58"/>
      <c r="H92" s="58"/>
      <c r="I92" s="58"/>
      <c r="J92" s="59"/>
      <c r="K92" s="59"/>
      <c r="L92" s="71"/>
      <c r="M92" s="71"/>
      <c r="N92" s="71"/>
      <c r="O92" s="71"/>
      <c r="P92" s="71"/>
      <c r="Q92" s="71"/>
      <c r="R92" s="71"/>
      <c r="S92" s="59"/>
      <c r="T92" s="59"/>
      <c r="U92" s="59"/>
      <c r="V92" s="59"/>
      <c r="W92" s="59"/>
      <c r="X92" s="59"/>
      <c r="Y92" s="59"/>
      <c r="Z92" s="59"/>
      <c r="AA92" s="59"/>
      <c r="AB92" s="59"/>
      <c r="AC92" s="59"/>
    </row>
    <row r="93" spans="1:29" x14ac:dyDescent="0.35">
      <c r="A93" s="59"/>
      <c r="B93" s="58"/>
      <c r="C93" s="58"/>
      <c r="D93" s="58"/>
      <c r="E93" s="58"/>
      <c r="F93" s="58"/>
      <c r="G93" s="58"/>
      <c r="H93" s="58"/>
      <c r="I93" s="58"/>
      <c r="J93" s="59"/>
      <c r="K93" s="59"/>
      <c r="L93" s="59"/>
      <c r="M93" s="59"/>
      <c r="N93" s="59"/>
      <c r="O93" s="59"/>
      <c r="P93" s="59"/>
      <c r="Q93" s="59"/>
      <c r="R93" s="59"/>
      <c r="S93" s="59"/>
      <c r="T93" s="59"/>
      <c r="U93" s="59"/>
      <c r="V93" s="59"/>
      <c r="W93" s="59"/>
      <c r="X93" s="59"/>
      <c r="Y93" s="59"/>
      <c r="Z93" s="59"/>
      <c r="AA93" s="59"/>
      <c r="AB93" s="59"/>
      <c r="AC93" s="59"/>
    </row>
    <row r="94" spans="1:29" x14ac:dyDescent="0.35">
      <c r="A94" s="59"/>
      <c r="B94" s="58"/>
      <c r="C94" s="58"/>
      <c r="D94" s="58"/>
      <c r="E94" s="58"/>
      <c r="F94" s="58"/>
      <c r="G94" s="58"/>
      <c r="H94" s="58"/>
      <c r="I94" s="58"/>
      <c r="J94" s="59"/>
      <c r="K94" s="59"/>
      <c r="L94" s="59"/>
      <c r="M94" s="59"/>
      <c r="N94" s="59"/>
      <c r="O94" s="59"/>
      <c r="P94" s="59"/>
      <c r="Q94" s="59"/>
      <c r="R94" s="59"/>
      <c r="S94" s="59"/>
      <c r="T94" s="59"/>
      <c r="U94" s="59"/>
      <c r="V94" s="59"/>
      <c r="W94" s="59"/>
      <c r="X94" s="59"/>
      <c r="Y94" s="59"/>
      <c r="Z94" s="59"/>
      <c r="AA94" s="59"/>
      <c r="AB94" s="59"/>
      <c r="AC94" s="59"/>
    </row>
    <row r="95" spans="1:29" ht="18.649999999999999" customHeight="1" x14ac:dyDescent="0.35">
      <c r="A95" s="59"/>
      <c r="B95" s="58"/>
      <c r="C95" s="58"/>
      <c r="D95" s="58"/>
      <c r="E95" s="58"/>
      <c r="F95" s="58"/>
      <c r="G95" s="58"/>
      <c r="H95" s="58"/>
      <c r="I95" s="58"/>
      <c r="J95" s="59"/>
      <c r="K95" s="59"/>
      <c r="L95" s="59"/>
      <c r="M95" s="59"/>
      <c r="N95" s="59"/>
      <c r="O95" s="59"/>
      <c r="P95" s="59"/>
      <c r="Q95" s="59"/>
      <c r="R95" s="59"/>
      <c r="S95" s="59"/>
      <c r="T95" s="59"/>
      <c r="U95" s="59"/>
      <c r="V95" s="59"/>
      <c r="W95" s="59"/>
      <c r="X95" s="59"/>
      <c r="Y95" s="59"/>
      <c r="Z95" s="59"/>
      <c r="AA95" s="59"/>
      <c r="AB95" s="59"/>
      <c r="AC95" s="59"/>
    </row>
    <row r="96" spans="1:29" ht="109" customHeight="1" x14ac:dyDescent="0.35">
      <c r="A96" s="59"/>
      <c r="B96" s="58"/>
      <c r="C96" s="58"/>
      <c r="D96" s="58"/>
      <c r="E96" s="58"/>
      <c r="F96" s="58"/>
      <c r="G96" s="58"/>
      <c r="H96" s="58"/>
      <c r="I96" s="58"/>
      <c r="J96" s="59"/>
      <c r="K96" s="59"/>
      <c r="L96" s="59"/>
      <c r="M96" s="59"/>
      <c r="N96" s="59"/>
      <c r="O96" s="59"/>
      <c r="P96" s="59"/>
      <c r="Q96" s="59"/>
      <c r="R96" s="59"/>
      <c r="S96" s="59"/>
      <c r="T96" s="59"/>
      <c r="U96" s="59"/>
      <c r="V96" s="59"/>
      <c r="W96" s="59"/>
      <c r="X96" s="59"/>
      <c r="Y96" s="59"/>
      <c r="Z96" s="59"/>
      <c r="AA96" s="59"/>
      <c r="AB96" s="59"/>
      <c r="AC96" s="59"/>
    </row>
    <row r="97" spans="1:29" x14ac:dyDescent="0.35">
      <c r="A97" s="59"/>
      <c r="B97" s="58"/>
      <c r="C97" s="58"/>
      <c r="D97" s="58"/>
      <c r="E97" s="58"/>
      <c r="F97" s="58"/>
      <c r="G97" s="58"/>
      <c r="H97" s="58"/>
      <c r="I97" s="58"/>
      <c r="J97" s="59"/>
      <c r="K97" s="59"/>
      <c r="L97" s="59"/>
      <c r="M97" s="59"/>
      <c r="N97" s="59"/>
      <c r="O97" s="59"/>
      <c r="P97" s="59"/>
      <c r="Q97" s="59"/>
      <c r="R97" s="59"/>
      <c r="S97" s="59"/>
      <c r="T97" s="59"/>
      <c r="U97" s="59"/>
      <c r="V97" s="59"/>
      <c r="W97" s="59"/>
      <c r="X97" s="59"/>
      <c r="Y97" s="59"/>
      <c r="Z97" s="59"/>
      <c r="AA97" s="59"/>
      <c r="AB97" s="59"/>
      <c r="AC97" s="59"/>
    </row>
    <row r="98" spans="1:29" x14ac:dyDescent="0.35">
      <c r="A98" s="59"/>
      <c r="B98" s="58"/>
      <c r="C98" s="58"/>
      <c r="D98" s="58"/>
      <c r="E98" s="58"/>
      <c r="F98" s="58"/>
      <c r="G98" s="58"/>
      <c r="H98" s="58"/>
      <c r="I98" s="58"/>
      <c r="J98" s="59"/>
      <c r="K98" s="59"/>
      <c r="L98" s="59"/>
      <c r="M98" s="59"/>
      <c r="N98" s="59"/>
      <c r="O98" s="59"/>
      <c r="P98" s="59"/>
      <c r="Q98" s="59"/>
      <c r="R98" s="59"/>
      <c r="S98" s="59"/>
      <c r="T98" s="59"/>
      <c r="U98" s="59"/>
      <c r="V98" s="59"/>
      <c r="W98" s="59"/>
      <c r="X98" s="59"/>
      <c r="Y98" s="59"/>
      <c r="Z98" s="59"/>
      <c r="AA98" s="59"/>
      <c r="AB98" s="59"/>
      <c r="AC98" s="59"/>
    </row>
    <row r="99" spans="1:29" x14ac:dyDescent="0.35">
      <c r="A99" s="59"/>
      <c r="B99" s="58"/>
      <c r="C99" s="58"/>
      <c r="D99" s="58"/>
      <c r="E99" s="58"/>
      <c r="F99" s="58"/>
      <c r="G99" s="58"/>
      <c r="H99" s="58"/>
      <c r="I99" s="58"/>
      <c r="J99" s="59"/>
      <c r="K99" s="59"/>
      <c r="L99" s="59"/>
      <c r="M99" s="59"/>
      <c r="N99" s="59"/>
      <c r="O99" s="59"/>
      <c r="P99" s="59"/>
      <c r="Q99" s="59"/>
      <c r="R99" s="59"/>
      <c r="S99" s="59"/>
      <c r="T99" s="59"/>
      <c r="U99" s="59"/>
      <c r="V99" s="59"/>
      <c r="W99" s="59"/>
      <c r="X99" s="59"/>
      <c r="Y99" s="59"/>
      <c r="Z99" s="59"/>
      <c r="AA99" s="59"/>
      <c r="AB99" s="59"/>
      <c r="AC99" s="59"/>
    </row>
    <row r="100" spans="1:29" x14ac:dyDescent="0.35">
      <c r="A100" s="59"/>
      <c r="B100" s="58"/>
      <c r="C100" s="58"/>
      <c r="D100" s="58"/>
      <c r="E100" s="58"/>
      <c r="F100" s="58"/>
      <c r="G100" s="58"/>
      <c r="H100" s="58"/>
      <c r="I100" s="58"/>
      <c r="J100" s="59"/>
      <c r="K100" s="59"/>
      <c r="L100" s="59"/>
      <c r="M100" s="59"/>
      <c r="N100" s="59"/>
      <c r="O100" s="59"/>
      <c r="P100" s="59"/>
      <c r="Q100" s="59"/>
      <c r="R100" s="59"/>
      <c r="S100" s="59"/>
      <c r="T100" s="59"/>
      <c r="U100" s="59"/>
      <c r="V100" s="59"/>
      <c r="W100" s="59"/>
      <c r="X100" s="59"/>
      <c r="Y100" s="59"/>
      <c r="Z100" s="59"/>
      <c r="AA100" s="59"/>
      <c r="AB100" s="59"/>
      <c r="AC100" s="59"/>
    </row>
    <row r="101" spans="1:29" x14ac:dyDescent="0.35">
      <c r="A101" s="59"/>
      <c r="B101" s="58"/>
      <c r="C101" s="58"/>
      <c r="D101" s="58"/>
      <c r="E101" s="58"/>
      <c r="F101" s="58"/>
      <c r="G101" s="58"/>
      <c r="H101" s="58"/>
      <c r="I101" s="58"/>
      <c r="J101" s="59"/>
      <c r="K101" s="59"/>
      <c r="L101" s="59"/>
      <c r="M101" s="59"/>
      <c r="N101" s="59"/>
      <c r="O101" s="59"/>
      <c r="P101" s="59"/>
      <c r="Q101" s="59"/>
      <c r="R101" s="59"/>
      <c r="S101" s="59"/>
      <c r="T101" s="59"/>
      <c r="U101" s="59"/>
      <c r="V101" s="59"/>
      <c r="W101" s="59"/>
      <c r="X101" s="59"/>
      <c r="Y101" s="59"/>
      <c r="Z101" s="59"/>
      <c r="AA101" s="59"/>
      <c r="AB101" s="59"/>
      <c r="AC101" s="59"/>
    </row>
    <row r="102" spans="1:29" x14ac:dyDescent="0.35">
      <c r="A102" s="59"/>
      <c r="B102" s="58"/>
      <c r="C102" s="58"/>
      <c r="D102" s="58"/>
      <c r="E102" s="58"/>
      <c r="F102" s="58"/>
      <c r="G102" s="58"/>
      <c r="H102" s="58"/>
      <c r="I102" s="58"/>
      <c r="J102" s="59"/>
      <c r="K102" s="59"/>
      <c r="L102" s="59"/>
      <c r="M102" s="59"/>
      <c r="N102" s="59"/>
      <c r="O102" s="59"/>
      <c r="P102" s="59"/>
      <c r="Q102" s="59"/>
      <c r="R102" s="59"/>
      <c r="S102" s="59"/>
      <c r="T102" s="59"/>
      <c r="U102" s="59"/>
      <c r="V102" s="59"/>
      <c r="W102" s="59"/>
      <c r="X102" s="59"/>
      <c r="Y102" s="59"/>
      <c r="Z102" s="59"/>
      <c r="AA102" s="59"/>
      <c r="AB102" s="59"/>
      <c r="AC102" s="59"/>
    </row>
    <row r="103" spans="1:29" x14ac:dyDescent="0.35">
      <c r="A103" s="59"/>
      <c r="B103" s="58"/>
      <c r="C103" s="58"/>
      <c r="D103" s="58"/>
      <c r="E103" s="58"/>
      <c r="F103" s="58"/>
      <c r="G103" s="58"/>
      <c r="H103" s="58"/>
      <c r="I103" s="58"/>
      <c r="J103" s="59"/>
      <c r="K103" s="59"/>
      <c r="L103" s="59"/>
      <c r="M103" s="59"/>
      <c r="N103" s="59"/>
      <c r="O103" s="59"/>
      <c r="P103" s="59"/>
      <c r="Q103" s="59"/>
      <c r="R103" s="59"/>
      <c r="S103" s="59"/>
      <c r="T103" s="59"/>
      <c r="U103" s="59"/>
      <c r="V103" s="59"/>
      <c r="W103" s="59"/>
      <c r="X103" s="59"/>
      <c r="Y103" s="59"/>
      <c r="Z103" s="59"/>
      <c r="AA103" s="59"/>
      <c r="AB103" s="59"/>
      <c r="AC103" s="59"/>
    </row>
    <row r="104" spans="1:29" x14ac:dyDescent="0.35">
      <c r="A104" s="59"/>
      <c r="B104" s="58"/>
      <c r="C104" s="58"/>
      <c r="D104" s="58"/>
      <c r="E104" s="58"/>
      <c r="F104" s="58"/>
      <c r="G104" s="58"/>
      <c r="H104" s="58"/>
      <c r="I104" s="58"/>
      <c r="J104" s="59"/>
      <c r="K104" s="59"/>
      <c r="L104" s="59"/>
      <c r="M104" s="59"/>
      <c r="N104" s="59"/>
      <c r="O104" s="59"/>
      <c r="P104" s="59"/>
      <c r="Q104" s="59"/>
      <c r="R104" s="59"/>
      <c r="S104" s="59"/>
      <c r="T104" s="59"/>
      <c r="U104" s="59"/>
      <c r="V104" s="59"/>
      <c r="W104" s="59"/>
      <c r="X104" s="59"/>
      <c r="Y104" s="59"/>
      <c r="Z104" s="59"/>
      <c r="AA104" s="59"/>
      <c r="AB104" s="59"/>
      <c r="AC104" s="59"/>
    </row>
    <row r="105" spans="1:29" x14ac:dyDescent="0.35">
      <c r="A105" s="59"/>
      <c r="B105" s="58"/>
      <c r="C105" s="58"/>
      <c r="D105" s="58"/>
      <c r="E105" s="58"/>
      <c r="F105" s="58"/>
      <c r="G105" s="58"/>
      <c r="H105" s="58"/>
      <c r="I105" s="58"/>
      <c r="J105" s="59"/>
      <c r="K105" s="59"/>
      <c r="L105" s="59"/>
      <c r="M105" s="59"/>
      <c r="N105" s="59"/>
      <c r="O105" s="59"/>
      <c r="P105" s="59"/>
      <c r="Q105" s="59"/>
      <c r="R105" s="59"/>
      <c r="S105" s="59"/>
      <c r="T105" s="59"/>
      <c r="U105" s="59"/>
      <c r="V105" s="59"/>
      <c r="W105" s="59"/>
      <c r="X105" s="59"/>
      <c r="Y105" s="59"/>
      <c r="Z105" s="59"/>
      <c r="AA105" s="59"/>
      <c r="AB105" s="59"/>
      <c r="AC105" s="59"/>
    </row>
    <row r="106" spans="1:29" x14ac:dyDescent="0.35">
      <c r="A106" s="59"/>
      <c r="B106" s="58"/>
      <c r="C106" s="58"/>
      <c r="D106" s="58"/>
      <c r="E106" s="58"/>
      <c r="F106" s="58"/>
      <c r="G106" s="58"/>
      <c r="H106" s="58"/>
      <c r="I106" s="58"/>
      <c r="J106" s="59"/>
      <c r="K106" s="59"/>
      <c r="L106" s="59"/>
      <c r="M106" s="59"/>
      <c r="N106" s="59"/>
      <c r="O106" s="59"/>
      <c r="P106" s="59"/>
      <c r="Q106" s="59"/>
      <c r="R106" s="59"/>
      <c r="S106" s="59"/>
      <c r="T106" s="59"/>
      <c r="U106" s="59"/>
      <c r="V106" s="59"/>
      <c r="W106" s="59"/>
      <c r="X106" s="59"/>
      <c r="Y106" s="59"/>
      <c r="Z106" s="59"/>
      <c r="AA106" s="59"/>
      <c r="AB106" s="59"/>
      <c r="AC106" s="59"/>
    </row>
    <row r="107" spans="1:29" x14ac:dyDescent="0.35">
      <c r="A107" s="59"/>
      <c r="B107" s="58"/>
      <c r="C107" s="58"/>
      <c r="D107" s="58"/>
      <c r="E107" s="58"/>
      <c r="F107" s="58"/>
      <c r="G107" s="58"/>
      <c r="H107" s="58"/>
      <c r="I107" s="58"/>
      <c r="J107" s="59"/>
      <c r="K107" s="59"/>
      <c r="L107" s="59"/>
      <c r="M107" s="59"/>
      <c r="N107" s="59"/>
      <c r="O107" s="59"/>
      <c r="P107" s="59"/>
      <c r="Q107" s="59"/>
      <c r="R107" s="59"/>
      <c r="S107" s="59"/>
      <c r="T107" s="59"/>
      <c r="U107" s="59"/>
      <c r="V107" s="59"/>
      <c r="W107" s="59"/>
      <c r="X107" s="59"/>
      <c r="Y107" s="59"/>
      <c r="Z107" s="59"/>
      <c r="AA107" s="59"/>
      <c r="AB107" s="59"/>
      <c r="AC107" s="59"/>
    </row>
    <row r="108" spans="1:29" x14ac:dyDescent="0.35">
      <c r="A108" s="59"/>
      <c r="B108" s="58"/>
      <c r="C108" s="58"/>
      <c r="D108" s="58"/>
      <c r="E108" s="58"/>
      <c r="F108" s="58"/>
      <c r="G108" s="58"/>
      <c r="H108" s="58"/>
      <c r="I108" s="58"/>
      <c r="J108" s="59"/>
      <c r="K108" s="59"/>
      <c r="L108" s="59"/>
      <c r="M108" s="59"/>
      <c r="N108" s="59"/>
      <c r="O108" s="59"/>
      <c r="P108" s="59"/>
      <c r="Q108" s="59"/>
      <c r="R108" s="59"/>
      <c r="S108" s="59"/>
      <c r="T108" s="59"/>
      <c r="U108" s="59"/>
      <c r="V108" s="59"/>
      <c r="W108" s="59"/>
      <c r="X108" s="59"/>
      <c r="Y108" s="59"/>
      <c r="Z108" s="59"/>
      <c r="AA108" s="59"/>
      <c r="AB108" s="59"/>
      <c r="AC108" s="59"/>
    </row>
    <row r="109" spans="1:29" x14ac:dyDescent="0.35">
      <c r="A109" s="59"/>
      <c r="B109" s="58"/>
      <c r="C109" s="58"/>
      <c r="D109" s="58"/>
      <c r="E109" s="58"/>
      <c r="F109" s="58"/>
      <c r="G109" s="58"/>
      <c r="H109" s="58"/>
      <c r="I109" s="58"/>
      <c r="J109" s="59"/>
      <c r="K109" s="59"/>
      <c r="L109" s="59"/>
      <c r="M109" s="59"/>
      <c r="N109" s="59"/>
      <c r="O109" s="59"/>
      <c r="P109" s="59"/>
      <c r="Q109" s="59"/>
      <c r="R109" s="59"/>
      <c r="S109" s="59"/>
      <c r="T109" s="59"/>
      <c r="U109" s="59"/>
      <c r="V109" s="59"/>
      <c r="W109" s="59"/>
      <c r="X109" s="59"/>
      <c r="Y109" s="59"/>
      <c r="Z109" s="59"/>
      <c r="AA109" s="59"/>
      <c r="AB109" s="59"/>
      <c r="AC109" s="59"/>
    </row>
    <row r="110" spans="1:29" x14ac:dyDescent="0.35">
      <c r="A110" s="59"/>
      <c r="B110" s="58"/>
      <c r="C110" s="58"/>
      <c r="D110" s="58"/>
      <c r="E110" s="58"/>
      <c r="F110" s="58"/>
      <c r="G110" s="58"/>
      <c r="H110" s="58"/>
      <c r="I110" s="58"/>
      <c r="J110" s="59"/>
      <c r="K110" s="59"/>
      <c r="L110" s="59"/>
      <c r="M110" s="59"/>
      <c r="N110" s="59"/>
      <c r="O110" s="59"/>
      <c r="P110" s="59"/>
      <c r="Q110" s="59"/>
      <c r="R110" s="59"/>
      <c r="S110" s="59"/>
      <c r="T110" s="59"/>
      <c r="U110" s="59"/>
      <c r="V110" s="59"/>
      <c r="W110" s="59"/>
      <c r="X110" s="59"/>
      <c r="Y110" s="59"/>
      <c r="Z110" s="59"/>
      <c r="AA110" s="59"/>
      <c r="AB110" s="59"/>
      <c r="AC110" s="59"/>
    </row>
    <row r="111" spans="1:29" x14ac:dyDescent="0.35">
      <c r="A111" s="59"/>
      <c r="B111" s="58"/>
      <c r="C111" s="58"/>
      <c r="D111" s="58"/>
      <c r="E111" s="58"/>
      <c r="F111" s="58"/>
      <c r="G111" s="58"/>
      <c r="H111" s="58"/>
      <c r="I111" s="58"/>
      <c r="J111" s="59"/>
      <c r="K111" s="59"/>
      <c r="L111" s="59"/>
      <c r="M111" s="59"/>
      <c r="N111" s="59"/>
      <c r="O111" s="59"/>
      <c r="P111" s="59"/>
      <c r="Q111" s="59"/>
      <c r="R111" s="59"/>
      <c r="S111" s="59"/>
      <c r="T111" s="59"/>
      <c r="U111" s="59"/>
      <c r="V111" s="59"/>
      <c r="W111" s="59"/>
      <c r="X111" s="59"/>
      <c r="Y111" s="59"/>
      <c r="Z111" s="59"/>
      <c r="AA111" s="59"/>
      <c r="AB111" s="59"/>
      <c r="AC111" s="59"/>
    </row>
    <row r="112" spans="1:29" x14ac:dyDescent="0.35">
      <c r="A112" s="59"/>
      <c r="B112" s="58"/>
      <c r="C112" s="58"/>
      <c r="D112" s="58"/>
      <c r="E112" s="58"/>
      <c r="F112" s="58"/>
      <c r="G112" s="58"/>
      <c r="H112" s="58"/>
      <c r="I112" s="58"/>
      <c r="J112" s="59"/>
      <c r="K112" s="59"/>
      <c r="L112" s="59"/>
      <c r="M112" s="59"/>
      <c r="N112" s="59"/>
      <c r="O112" s="59"/>
      <c r="P112" s="59"/>
      <c r="Q112" s="59"/>
      <c r="R112" s="59"/>
      <c r="S112" s="59"/>
      <c r="T112" s="59"/>
      <c r="U112" s="59"/>
      <c r="V112" s="59"/>
      <c r="W112" s="59"/>
      <c r="X112" s="59"/>
      <c r="Y112" s="59"/>
      <c r="Z112" s="59"/>
      <c r="AA112" s="59"/>
      <c r="AB112" s="59"/>
      <c r="AC112" s="59"/>
    </row>
    <row r="113" spans="1:29" x14ac:dyDescent="0.35">
      <c r="A113" s="59"/>
      <c r="B113" s="58"/>
      <c r="C113" s="58"/>
      <c r="D113" s="58"/>
      <c r="E113" s="58"/>
      <c r="F113" s="58"/>
      <c r="G113" s="58"/>
      <c r="H113" s="58"/>
      <c r="I113" s="58"/>
      <c r="J113" s="59"/>
      <c r="K113" s="59"/>
      <c r="L113" s="59"/>
      <c r="M113" s="59"/>
      <c r="N113" s="59"/>
      <c r="O113" s="59"/>
      <c r="P113" s="59"/>
      <c r="Q113" s="59"/>
      <c r="R113" s="59"/>
      <c r="S113" s="59"/>
      <c r="T113" s="59"/>
      <c r="U113" s="59"/>
      <c r="V113" s="59"/>
      <c r="W113" s="59"/>
      <c r="X113" s="59"/>
      <c r="Y113" s="59"/>
      <c r="Z113" s="59"/>
      <c r="AA113" s="59"/>
      <c r="AB113" s="59"/>
      <c r="AC113" s="59"/>
    </row>
    <row r="114" spans="1:29" x14ac:dyDescent="0.35">
      <c r="A114" s="59"/>
      <c r="B114" s="58"/>
      <c r="C114" s="58"/>
      <c r="D114" s="58"/>
      <c r="E114" s="58"/>
      <c r="F114" s="58"/>
      <c r="G114" s="58"/>
      <c r="H114" s="58"/>
      <c r="I114" s="58"/>
      <c r="J114" s="59"/>
      <c r="K114" s="59"/>
      <c r="L114" s="59"/>
      <c r="M114" s="59"/>
      <c r="N114" s="59"/>
      <c r="O114" s="59"/>
      <c r="P114" s="59"/>
      <c r="Q114" s="59"/>
      <c r="R114" s="59"/>
      <c r="S114" s="59"/>
      <c r="T114" s="59"/>
      <c r="U114" s="59"/>
      <c r="V114" s="59"/>
      <c r="W114" s="59"/>
      <c r="X114" s="59"/>
      <c r="Y114" s="59"/>
      <c r="Z114" s="59"/>
      <c r="AA114" s="59"/>
      <c r="AB114" s="59"/>
      <c r="AC114" s="59"/>
    </row>
    <row r="115" spans="1:29" x14ac:dyDescent="0.35">
      <c r="A115" s="59"/>
      <c r="B115" s="58"/>
      <c r="C115" s="58"/>
      <c r="D115" s="58"/>
      <c r="E115" s="58"/>
      <c r="F115" s="58"/>
      <c r="G115" s="58"/>
      <c r="H115" s="58"/>
      <c r="I115" s="58"/>
      <c r="J115" s="59"/>
      <c r="K115" s="59"/>
      <c r="L115" s="59"/>
      <c r="M115" s="59"/>
      <c r="N115" s="59"/>
      <c r="O115" s="59"/>
      <c r="P115" s="59"/>
      <c r="Q115" s="59"/>
      <c r="R115" s="59"/>
      <c r="S115" s="59"/>
      <c r="T115" s="59"/>
      <c r="U115" s="59"/>
      <c r="V115" s="59"/>
      <c r="W115" s="59"/>
      <c r="X115" s="59"/>
      <c r="Y115" s="59"/>
      <c r="Z115" s="59"/>
      <c r="AA115" s="59"/>
      <c r="AB115" s="59"/>
      <c r="AC115" s="59"/>
    </row>
    <row r="116" spans="1:29" x14ac:dyDescent="0.35">
      <c r="A116" s="59"/>
      <c r="B116" s="58"/>
      <c r="C116" s="58"/>
      <c r="D116" s="58"/>
      <c r="E116" s="58"/>
      <c r="F116" s="58"/>
      <c r="G116" s="58"/>
      <c r="H116" s="58"/>
      <c r="I116" s="58"/>
      <c r="J116" s="59"/>
      <c r="K116" s="59"/>
      <c r="L116" s="59"/>
      <c r="M116" s="59"/>
      <c r="N116" s="59"/>
      <c r="O116" s="59"/>
      <c r="P116" s="59"/>
      <c r="Q116" s="59"/>
      <c r="R116" s="59"/>
      <c r="S116" s="59"/>
      <c r="T116" s="59"/>
      <c r="U116" s="59"/>
      <c r="V116" s="59"/>
      <c r="W116" s="59"/>
      <c r="X116" s="59"/>
      <c r="Y116" s="59"/>
      <c r="Z116" s="59"/>
      <c r="AA116" s="59"/>
      <c r="AB116" s="59"/>
      <c r="AC116" s="59"/>
    </row>
    <row r="117" spans="1:29" x14ac:dyDescent="0.35">
      <c r="A117" s="59"/>
      <c r="B117" s="58"/>
      <c r="C117" s="58"/>
      <c r="D117" s="58"/>
      <c r="E117" s="58"/>
      <c r="F117" s="58"/>
      <c r="G117" s="58"/>
      <c r="H117" s="58"/>
      <c r="I117" s="58"/>
      <c r="J117" s="59"/>
      <c r="K117" s="59"/>
      <c r="L117" s="59"/>
      <c r="M117" s="59"/>
      <c r="N117" s="59"/>
      <c r="O117" s="59"/>
      <c r="P117" s="59"/>
      <c r="Q117" s="59"/>
      <c r="R117" s="59"/>
      <c r="S117" s="59"/>
      <c r="T117" s="59"/>
      <c r="U117" s="59"/>
      <c r="V117" s="59"/>
      <c r="W117" s="59"/>
      <c r="X117" s="59"/>
      <c r="Y117" s="59"/>
      <c r="Z117" s="59"/>
      <c r="AA117" s="59"/>
      <c r="AB117" s="59"/>
      <c r="AC117" s="59"/>
    </row>
    <row r="118" spans="1:29" ht="16.5" customHeight="1" x14ac:dyDescent="0.35">
      <c r="A118" s="59"/>
      <c r="B118" s="58"/>
      <c r="C118" s="58"/>
      <c r="D118" s="58"/>
      <c r="E118" s="58"/>
      <c r="F118" s="58"/>
      <c r="G118" s="58"/>
      <c r="H118" s="58"/>
      <c r="I118" s="58"/>
      <c r="J118" s="59"/>
      <c r="K118" s="59"/>
      <c r="L118" s="59"/>
      <c r="M118" s="59"/>
      <c r="N118" s="59"/>
      <c r="O118" s="59"/>
      <c r="P118" s="59"/>
      <c r="Q118" s="59"/>
      <c r="R118" s="59"/>
      <c r="S118" s="59"/>
      <c r="T118" s="59"/>
      <c r="U118" s="59"/>
      <c r="V118" s="59"/>
      <c r="W118" s="59"/>
      <c r="X118" s="59"/>
      <c r="Y118" s="59"/>
      <c r="Z118" s="59"/>
      <c r="AA118" s="59"/>
      <c r="AB118" s="59"/>
      <c r="AC118" s="59"/>
    </row>
    <row r="119" spans="1:29" x14ac:dyDescent="0.35">
      <c r="A119" s="59"/>
      <c r="B119" s="58"/>
      <c r="C119" s="58"/>
      <c r="D119" s="58"/>
      <c r="E119" s="58"/>
      <c r="F119" s="58"/>
      <c r="G119" s="58"/>
      <c r="H119" s="58"/>
      <c r="I119" s="58"/>
      <c r="J119" s="59"/>
      <c r="K119" s="59"/>
      <c r="L119" s="59"/>
      <c r="M119" s="59"/>
      <c r="N119" s="59"/>
      <c r="O119" s="59"/>
      <c r="P119" s="59"/>
      <c r="Q119" s="59"/>
      <c r="R119" s="59"/>
      <c r="S119" s="59"/>
      <c r="T119" s="59"/>
      <c r="U119" s="59"/>
      <c r="V119" s="59"/>
      <c r="W119" s="59"/>
      <c r="X119" s="59"/>
      <c r="Y119" s="59"/>
      <c r="Z119" s="59"/>
      <c r="AA119" s="59"/>
      <c r="AB119" s="59"/>
      <c r="AC119" s="59"/>
    </row>
    <row r="120" spans="1:29" x14ac:dyDescent="0.35">
      <c r="A120" s="59"/>
      <c r="B120" s="58"/>
      <c r="C120" s="58"/>
      <c r="D120" s="58"/>
      <c r="E120" s="58"/>
      <c r="F120" s="58"/>
      <c r="G120" s="58"/>
      <c r="H120" s="58"/>
      <c r="I120" s="58"/>
      <c r="J120" s="59"/>
      <c r="K120" s="59"/>
      <c r="L120" s="59"/>
      <c r="M120" s="59"/>
      <c r="N120" s="59"/>
      <c r="O120" s="59"/>
      <c r="P120" s="59"/>
      <c r="Q120" s="59"/>
      <c r="R120" s="59"/>
      <c r="S120" s="59"/>
      <c r="T120" s="59"/>
      <c r="U120" s="59"/>
      <c r="V120" s="59"/>
      <c r="W120" s="59"/>
      <c r="X120" s="59"/>
      <c r="Y120" s="59"/>
      <c r="Z120" s="59"/>
      <c r="AA120" s="59"/>
      <c r="AB120" s="59"/>
      <c r="AC120" s="59"/>
    </row>
    <row r="121" spans="1:29" x14ac:dyDescent="0.35">
      <c r="A121" s="59"/>
      <c r="B121" s="58"/>
      <c r="C121" s="58"/>
      <c r="D121" s="58"/>
      <c r="E121" s="58"/>
      <c r="F121" s="58"/>
      <c r="G121" s="58"/>
      <c r="H121" s="58"/>
      <c r="I121" s="58"/>
      <c r="J121" s="59"/>
      <c r="K121" s="59"/>
      <c r="L121" s="59"/>
      <c r="M121" s="59"/>
      <c r="N121" s="59"/>
      <c r="O121" s="59"/>
      <c r="P121" s="59"/>
      <c r="Q121" s="59"/>
      <c r="R121" s="59"/>
      <c r="S121" s="59"/>
      <c r="T121" s="59"/>
      <c r="U121" s="59"/>
      <c r="V121" s="59"/>
      <c r="W121" s="59"/>
      <c r="X121" s="59"/>
      <c r="Y121" s="59"/>
      <c r="Z121" s="59"/>
      <c r="AA121" s="59"/>
      <c r="AB121" s="59"/>
      <c r="AC121" s="59"/>
    </row>
    <row r="122" spans="1:29" x14ac:dyDescent="0.35">
      <c r="A122" s="59"/>
      <c r="B122" s="58"/>
      <c r="C122" s="58"/>
      <c r="D122" s="58"/>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row>
    <row r="123" spans="1:29" x14ac:dyDescent="0.35">
      <c r="A123" s="59"/>
      <c r="B123" s="58"/>
      <c r="C123" s="58"/>
      <c r="D123" s="58"/>
      <c r="E123" s="58"/>
      <c r="F123" s="58"/>
      <c r="G123" s="58"/>
      <c r="H123" s="58"/>
      <c r="I123" s="58"/>
      <c r="J123" s="59"/>
      <c r="K123" s="59"/>
      <c r="L123" s="59"/>
      <c r="M123" s="59"/>
      <c r="N123" s="59"/>
      <c r="O123" s="59"/>
      <c r="P123" s="59"/>
      <c r="Q123" s="59"/>
      <c r="R123" s="59"/>
      <c r="S123" s="59"/>
      <c r="T123" s="59"/>
      <c r="U123" s="59"/>
      <c r="V123" s="59"/>
      <c r="W123" s="59"/>
      <c r="X123" s="59"/>
      <c r="Y123" s="59"/>
      <c r="Z123" s="59"/>
      <c r="AA123" s="59"/>
      <c r="AB123" s="59"/>
      <c r="AC123" s="59"/>
    </row>
    <row r="124" spans="1:29" ht="14.5" customHeight="1" x14ac:dyDescent="0.35">
      <c r="A124" s="292"/>
      <c r="B124" s="292"/>
      <c r="C124" s="292"/>
      <c r="D124" s="292"/>
      <c r="E124" s="292"/>
      <c r="F124" s="292"/>
      <c r="G124" s="292"/>
      <c r="H124" s="292"/>
      <c r="I124" s="292"/>
      <c r="J124" s="292"/>
      <c r="K124" s="292"/>
      <c r="L124" s="292"/>
      <c r="M124" s="292"/>
      <c r="N124" s="292"/>
      <c r="O124" s="292"/>
      <c r="P124" s="292"/>
      <c r="Q124" s="292"/>
      <c r="R124" s="292"/>
      <c r="S124" s="292"/>
      <c r="T124" s="292"/>
      <c r="U124" s="292"/>
      <c r="V124" s="292"/>
      <c r="W124" s="292"/>
      <c r="X124" s="292"/>
      <c r="Y124" s="292"/>
      <c r="Z124" s="292"/>
      <c r="AA124" s="292"/>
      <c r="AB124" s="292"/>
      <c r="AC124" s="292"/>
    </row>
    <row r="125" spans="1:29" ht="14.5" customHeight="1" x14ac:dyDescent="0.35">
      <c r="A125" s="292"/>
      <c r="B125" s="292"/>
      <c r="C125" s="292"/>
      <c r="D125" s="292"/>
      <c r="E125" s="292"/>
      <c r="F125" s="292"/>
      <c r="G125" s="292"/>
      <c r="H125" s="292"/>
      <c r="I125" s="292"/>
      <c r="J125" s="292"/>
      <c r="K125" s="292"/>
      <c r="L125" s="292"/>
      <c r="M125" s="292"/>
      <c r="N125" s="292"/>
      <c r="O125" s="292"/>
      <c r="P125" s="292"/>
      <c r="Q125" s="292"/>
      <c r="R125" s="292"/>
      <c r="S125" s="292"/>
      <c r="T125" s="292"/>
      <c r="U125" s="292"/>
      <c r="V125" s="292"/>
      <c r="W125" s="292"/>
      <c r="X125" s="292"/>
      <c r="Y125" s="292"/>
      <c r="Z125" s="292"/>
      <c r="AA125" s="292"/>
      <c r="AB125" s="292"/>
      <c r="AC125" s="292"/>
    </row>
    <row r="129" spans="34:34" ht="14.5" customHeight="1" x14ac:dyDescent="0.35"/>
    <row r="130" spans="34:34" ht="14.5" customHeight="1" x14ac:dyDescent="0.35"/>
    <row r="142" spans="34:34" ht="32.5" customHeight="1" x14ac:dyDescent="0.35"/>
    <row r="143" spans="34:34" ht="0.65" customHeight="1" x14ac:dyDescent="0.65">
      <c r="AH143" s="9"/>
    </row>
    <row r="162" spans="83:85" x14ac:dyDescent="0.35">
      <c r="CE162" t="s">
        <v>145</v>
      </c>
      <c r="CF162" t="s">
        <v>145</v>
      </c>
      <c r="CG162" s="3" t="s">
        <v>145</v>
      </c>
    </row>
    <row r="163" spans="83:85" x14ac:dyDescent="0.35">
      <c r="CE163" s="5" t="s">
        <v>152</v>
      </c>
      <c r="CF163" s="5" t="s">
        <v>143</v>
      </c>
      <c r="CG163" s="4" t="s">
        <v>153</v>
      </c>
    </row>
    <row r="164" spans="83:85" x14ac:dyDescent="0.35">
      <c r="CE164" s="5" t="s">
        <v>154</v>
      </c>
      <c r="CF164" s="5" t="s">
        <v>142</v>
      </c>
      <c r="CG164" s="5" t="s">
        <v>155</v>
      </c>
    </row>
    <row r="165" spans="83:85" x14ac:dyDescent="0.35">
      <c r="CG165" s="4" t="s">
        <v>141</v>
      </c>
    </row>
    <row r="166" spans="83:85" x14ac:dyDescent="0.35">
      <c r="CG166" s="7" t="s">
        <v>156</v>
      </c>
    </row>
    <row r="167" spans="83:85" x14ac:dyDescent="0.35">
      <c r="CG167" s="5" t="s">
        <v>148</v>
      </c>
    </row>
    <row r="168" spans="83:85" x14ac:dyDescent="0.35">
      <c r="CG168" s="5" t="s">
        <v>157</v>
      </c>
    </row>
    <row r="169" spans="83:85" x14ac:dyDescent="0.35">
      <c r="CG169" s="5" t="s">
        <v>144</v>
      </c>
    </row>
    <row r="170" spans="83:85" x14ac:dyDescent="0.35">
      <c r="CG170" s="5" t="s">
        <v>158</v>
      </c>
    </row>
  </sheetData>
  <sheetProtection algorithmName="SHA-512" hashValue="ekgyJUarc9G6rboIc+pCtAd0suJGuiOmgf+20WW64ih4mqM3MHUdG4dU+bLzQY77ueVUuOqsyTnx2EYLENC0tw==" saltValue="RBkqIzGN2EgNg1cTJJeGcA==" spinCount="100000" sheet="1" objects="1" scenarios="1"/>
  <mergeCells count="34">
    <mergeCell ref="A90:AC91"/>
    <mergeCell ref="A124:AC125"/>
    <mergeCell ref="A82:A85"/>
    <mergeCell ref="P82:P85"/>
    <mergeCell ref="Q82:Q85"/>
    <mergeCell ref="A87:AC89"/>
    <mergeCell ref="A1:AC4"/>
    <mergeCell ref="A5:AC8"/>
    <mergeCell ref="A9:AC9"/>
    <mergeCell ref="A10:AC10"/>
    <mergeCell ref="A11:AC11"/>
    <mergeCell ref="A65:AC66"/>
    <mergeCell ref="R68:X68"/>
    <mergeCell ref="Z68:AC68"/>
    <mergeCell ref="A70:A73"/>
    <mergeCell ref="P70:P73"/>
    <mergeCell ref="Q70:Q73"/>
    <mergeCell ref="A68:D68"/>
    <mergeCell ref="E68:N68"/>
    <mergeCell ref="O68:Q68"/>
    <mergeCell ref="A74:A77"/>
    <mergeCell ref="P74:P77"/>
    <mergeCell ref="Q74:Q77"/>
    <mergeCell ref="A78:A81"/>
    <mergeCell ref="P78:P81"/>
    <mergeCell ref="Q78:Q81"/>
    <mergeCell ref="F61:M61"/>
    <mergeCell ref="F62:M62"/>
    <mergeCell ref="A53:D55"/>
    <mergeCell ref="F53:I55"/>
    <mergeCell ref="N53:X55"/>
    <mergeCell ref="F59:N59"/>
    <mergeCell ref="F60:M60"/>
    <mergeCell ref="R62:AC63"/>
  </mergeCells>
  <conditionalFormatting sqref="E70:E86 M70:M86">
    <cfRule type="expression" dxfId="15" priority="5">
      <formula>C70="No"</formula>
    </cfRule>
  </conditionalFormatting>
  <conditionalFormatting sqref="F70:F86">
    <cfRule type="expression" dxfId="14" priority="4">
      <formula>D70="No"</formula>
    </cfRule>
  </conditionalFormatting>
  <conditionalFormatting sqref="H70:H86">
    <cfRule type="expression" dxfId="13" priority="3">
      <formula>D70="No"</formula>
    </cfRule>
  </conditionalFormatting>
  <conditionalFormatting sqref="L70:L86">
    <cfRule type="expression" dxfId="12" priority="2">
      <formula>AND(D70="No",C70="No")</formula>
    </cfRule>
  </conditionalFormatting>
  <conditionalFormatting sqref="M70:M86">
    <cfRule type="expression" dxfId="11" priority="1">
      <formula>C70="No"</formula>
    </cfRule>
  </conditionalFormatting>
  <conditionalFormatting sqref="O70:O86">
    <cfRule type="cellIs" dxfId="10" priority="6" operator="greaterThan">
      <formula>80%</formula>
    </cfRule>
  </conditionalFormatting>
  <conditionalFormatting sqref="Q70 Q74 Q78 Q82">
    <cfRule type="containsText" dxfId="9" priority="8" operator="containsText" text="FAIL">
      <formula>NOT(ISERROR(SEARCH("FAIL",Q70)))</formula>
    </cfRule>
  </conditionalFormatting>
  <conditionalFormatting sqref="AC70:AC86">
    <cfRule type="containsText" dxfId="8" priority="7" operator="containsText" text="FAIL">
      <formula>NOT(ISERROR(SEARCH("FAIL",AC70)))</formula>
    </cfRule>
  </conditionalFormatting>
  <dataValidations count="2">
    <dataValidation type="list" allowBlank="1" showInputMessage="1" showErrorMessage="1" sqref="C70:D86 T70:T86" xr:uid="{7757FEC8-6667-4405-9FB1-F97D21F183E0}">
      <formula1>$CF$162:$CF$164</formula1>
    </dataValidation>
    <dataValidation type="list" allowBlank="1" showInputMessage="1" showErrorMessage="1" sqref="B70:B86" xr:uid="{A5D3A248-947E-4AEA-892D-1F8626B8555C}">
      <formula1>$CG$162:$CG$170</formula1>
    </dataValidation>
  </dataValidations>
  <pageMargins left="0.7" right="0.7" top="0.75" bottom="0.75" header="0.3" footer="0.3"/>
  <pageSetup paperSize="9" orientation="portrait" r:id="rId1"/>
  <headerFooter>
    <oddHeader>&amp;C&amp;"Aptos"&amp;10&amp;K000000 [UNCLASSIFIED]&amp;1#_x000D_</oddHeader>
    <oddFooter>&amp;C_x000D_&amp;1#&amp;"Aptos"&amp;10&amp;K000000 [UNCLASSIFIED]</oddFooter>
  </headerFooter>
  <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62B6D-0153-4725-9652-FA171D161B6A}">
  <sheetPr>
    <pageSetUpPr autoPageBreaks="0"/>
  </sheetPr>
  <dimension ref="A1:CI124"/>
  <sheetViews>
    <sheetView showGridLines="0" topLeftCell="A4" zoomScale="50" zoomScaleNormal="50" workbookViewId="0">
      <selection activeCell="P39" sqref="P39:P42"/>
    </sheetView>
  </sheetViews>
  <sheetFormatPr defaultRowHeight="14.5" x14ac:dyDescent="0.35"/>
  <cols>
    <col min="1" max="1" width="23.83203125" bestFit="1" customWidth="1"/>
    <col min="2" max="4" width="11.58203125" style="6" customWidth="1"/>
    <col min="5" max="8" width="13.75" style="6" customWidth="1"/>
    <col min="9" max="10" width="13.5" style="6" customWidth="1"/>
    <col min="11" max="11" width="16.08203125" customWidth="1"/>
    <col min="12" max="12" width="15.5" customWidth="1"/>
    <col min="13" max="13" width="15" customWidth="1"/>
    <col min="14" max="16" width="17.75" customWidth="1"/>
    <col min="17" max="17" width="17.33203125" customWidth="1"/>
    <col min="18" max="18" width="20.58203125" customWidth="1"/>
    <col min="19" max="19" width="14.58203125" customWidth="1"/>
    <col min="20" max="20" width="15.83203125" customWidth="1"/>
    <col min="21" max="21" width="15" customWidth="1"/>
    <col min="22" max="22" width="11.08203125" customWidth="1"/>
    <col min="23" max="23" width="13.08203125" customWidth="1"/>
    <col min="24" max="24" width="12" customWidth="1"/>
    <col min="25" max="25" width="13" customWidth="1"/>
    <col min="26" max="26" width="11.58203125" customWidth="1"/>
    <col min="27" max="27" width="12.5" customWidth="1"/>
    <col min="28" max="28" width="10.83203125" customWidth="1"/>
    <col min="29" max="29" width="12.33203125" customWidth="1"/>
    <col min="30" max="30" width="12.75" customWidth="1"/>
    <col min="31" max="31" width="14.08203125" customWidth="1"/>
    <col min="32" max="32" width="11.83203125" customWidth="1"/>
    <col min="33" max="33" width="8.08203125" bestFit="1" customWidth="1"/>
    <col min="34" max="35" width="9.58203125" customWidth="1"/>
    <col min="36" max="36" width="11.58203125" customWidth="1"/>
    <col min="37" max="37" width="11.75" customWidth="1"/>
  </cols>
  <sheetData>
    <row r="1" spans="1:42" ht="14.5" customHeight="1" x14ac:dyDescent="0.35">
      <c r="A1" s="286" t="s">
        <v>0</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7"/>
      <c r="AE1" s="18"/>
    </row>
    <row r="2" spans="1:42" ht="14.5" customHeight="1" x14ac:dyDescent="0.35">
      <c r="A2" s="286"/>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7"/>
      <c r="AE2" s="18"/>
    </row>
    <row r="3" spans="1:42" ht="14.5" customHeight="1" x14ac:dyDescent="0.35">
      <c r="A3" s="286"/>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7"/>
      <c r="AE3" s="18"/>
    </row>
    <row r="4" spans="1:42" ht="14.5" customHeight="1" x14ac:dyDescent="0.35">
      <c r="A4" s="286"/>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7"/>
      <c r="AE4" s="18"/>
    </row>
    <row r="5" spans="1:42" ht="14.5" customHeight="1" x14ac:dyDescent="0.35">
      <c r="A5" s="311" t="s">
        <v>159</v>
      </c>
      <c r="B5" s="311"/>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23"/>
      <c r="AE5" s="17"/>
      <c r="AF5" s="17"/>
      <c r="AG5" s="17"/>
      <c r="AH5" s="17"/>
      <c r="AI5" s="14"/>
      <c r="AJ5" s="14"/>
      <c r="AK5" s="14"/>
    </row>
    <row r="6" spans="1:42" ht="14.5" customHeight="1" x14ac:dyDescent="0.35">
      <c r="A6" s="311"/>
      <c r="B6" s="311"/>
      <c r="C6" s="311"/>
      <c r="D6" s="311"/>
      <c r="E6" s="311"/>
      <c r="F6" s="311"/>
      <c r="G6" s="311"/>
      <c r="H6" s="311"/>
      <c r="I6" s="311"/>
      <c r="J6" s="311"/>
      <c r="K6" s="311"/>
      <c r="L6" s="311"/>
      <c r="M6" s="311"/>
      <c r="N6" s="311"/>
      <c r="O6" s="311"/>
      <c r="P6" s="311"/>
      <c r="Q6" s="311"/>
      <c r="R6" s="311"/>
      <c r="S6" s="311"/>
      <c r="T6" s="311"/>
      <c r="U6" s="311"/>
      <c r="V6" s="311"/>
      <c r="W6" s="311"/>
      <c r="X6" s="311"/>
      <c r="Y6" s="311"/>
      <c r="Z6" s="311"/>
      <c r="AA6" s="311"/>
      <c r="AB6" s="311"/>
      <c r="AC6" s="311"/>
      <c r="AD6" s="23"/>
      <c r="AE6" s="17"/>
      <c r="AF6" s="17"/>
      <c r="AG6" s="17"/>
      <c r="AH6" s="17"/>
      <c r="AI6" s="14"/>
      <c r="AJ6" s="14"/>
      <c r="AK6" s="14"/>
    </row>
    <row r="7" spans="1:42" ht="14.5" customHeight="1" x14ac:dyDescent="0.35">
      <c r="A7" s="311"/>
      <c r="B7" s="311"/>
      <c r="C7" s="311"/>
      <c r="D7" s="311"/>
      <c r="E7" s="311"/>
      <c r="F7" s="311"/>
      <c r="G7" s="311"/>
      <c r="H7" s="311"/>
      <c r="I7" s="311"/>
      <c r="J7" s="311"/>
      <c r="K7" s="311"/>
      <c r="L7" s="311"/>
      <c r="M7" s="311"/>
      <c r="N7" s="311"/>
      <c r="O7" s="311"/>
      <c r="P7" s="311"/>
      <c r="Q7" s="311"/>
      <c r="R7" s="311"/>
      <c r="S7" s="311"/>
      <c r="T7" s="311"/>
      <c r="U7" s="311"/>
      <c r="V7" s="311"/>
      <c r="W7" s="311"/>
      <c r="X7" s="311"/>
      <c r="Y7" s="311"/>
      <c r="Z7" s="311"/>
      <c r="AA7" s="311"/>
      <c r="AB7" s="311"/>
      <c r="AC7" s="311"/>
      <c r="AD7" s="23"/>
      <c r="AE7" s="17"/>
      <c r="AF7" s="17"/>
      <c r="AG7" s="17"/>
      <c r="AH7" s="17"/>
      <c r="AI7" s="14"/>
      <c r="AJ7" s="14"/>
      <c r="AK7" s="14"/>
    </row>
    <row r="8" spans="1:42" ht="14.5" customHeight="1" x14ac:dyDescent="0.35">
      <c r="A8" s="311"/>
      <c r="B8" s="311"/>
      <c r="C8" s="311"/>
      <c r="D8" s="311"/>
      <c r="E8" s="311"/>
      <c r="F8" s="311"/>
      <c r="G8" s="311"/>
      <c r="H8" s="311"/>
      <c r="I8" s="311"/>
      <c r="J8" s="311"/>
      <c r="K8" s="311"/>
      <c r="L8" s="311"/>
      <c r="M8" s="311"/>
      <c r="N8" s="311"/>
      <c r="O8" s="311"/>
      <c r="P8" s="311"/>
      <c r="Q8" s="311"/>
      <c r="R8" s="311"/>
      <c r="S8" s="311"/>
      <c r="T8" s="311"/>
      <c r="U8" s="311"/>
      <c r="V8" s="311"/>
      <c r="W8" s="311"/>
      <c r="X8" s="311"/>
      <c r="Y8" s="311"/>
      <c r="Z8" s="311"/>
      <c r="AA8" s="311"/>
      <c r="AB8" s="311"/>
      <c r="AC8" s="311"/>
      <c r="AD8" s="23"/>
      <c r="AE8" s="17"/>
      <c r="AF8" s="17"/>
      <c r="AG8" s="17"/>
      <c r="AH8" s="17"/>
      <c r="AI8" s="14"/>
      <c r="AJ8" s="14"/>
      <c r="AK8" s="14"/>
    </row>
    <row r="9" spans="1:42" ht="19.5" customHeight="1" x14ac:dyDescent="0.35">
      <c r="A9" s="288" t="s">
        <v>77</v>
      </c>
      <c r="B9" s="288"/>
      <c r="C9" s="288"/>
      <c r="D9" s="288"/>
      <c r="E9" s="288"/>
      <c r="F9" s="288"/>
      <c r="G9" s="288"/>
      <c r="H9" s="288"/>
      <c r="I9" s="288"/>
      <c r="J9" s="288"/>
      <c r="K9" s="288"/>
      <c r="L9" s="288"/>
      <c r="M9" s="288"/>
      <c r="N9" s="288"/>
      <c r="O9" s="288"/>
      <c r="P9" s="288"/>
      <c r="Q9" s="288"/>
      <c r="R9" s="288"/>
      <c r="S9" s="288"/>
      <c r="T9" s="288"/>
      <c r="U9" s="288"/>
      <c r="V9" s="288"/>
      <c r="W9" s="288"/>
      <c r="X9" s="288"/>
      <c r="Y9" s="288"/>
      <c r="Z9" s="288"/>
      <c r="AA9" s="288"/>
      <c r="AB9" s="288"/>
      <c r="AC9" s="288"/>
      <c r="AD9" s="24"/>
      <c r="AE9" s="5"/>
      <c r="AF9" s="5"/>
      <c r="AG9" s="5"/>
      <c r="AH9" s="5"/>
      <c r="AI9" s="15"/>
      <c r="AJ9" s="15"/>
      <c r="AK9" s="15"/>
    </row>
    <row r="10" spans="1:42" x14ac:dyDescent="0.35">
      <c r="A10" s="312" t="s">
        <v>160</v>
      </c>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24"/>
      <c r="AE10" s="5"/>
      <c r="AF10" s="5"/>
      <c r="AG10" s="5"/>
      <c r="AH10" s="5"/>
      <c r="AI10" s="6"/>
      <c r="AJ10" s="6"/>
      <c r="AK10" s="6"/>
    </row>
    <row r="11" spans="1:42" x14ac:dyDescent="0.35">
      <c r="A11" s="290" t="s">
        <v>79</v>
      </c>
      <c r="B11" s="290"/>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4"/>
      <c r="AE11" s="5"/>
      <c r="AF11" s="5"/>
      <c r="AG11" s="5"/>
      <c r="AH11" s="5"/>
      <c r="AI11" s="6"/>
      <c r="AJ11" s="6"/>
      <c r="AK11" s="6"/>
    </row>
    <row r="12" spans="1:42" x14ac:dyDescent="0.35">
      <c r="A12" s="168"/>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25"/>
      <c r="AE12" s="5"/>
      <c r="AF12" s="5"/>
      <c r="AG12" s="5"/>
      <c r="AH12" s="5"/>
      <c r="AI12" s="6"/>
      <c r="AJ12" s="6"/>
      <c r="AK12" s="6"/>
    </row>
    <row r="13" spans="1:42" ht="15" thickBot="1" x14ac:dyDescent="0.4">
      <c r="A13" s="35"/>
      <c r="B13" s="169"/>
      <c r="C13" s="169"/>
      <c r="D13" s="169"/>
      <c r="E13" s="169"/>
      <c r="F13" s="169"/>
      <c r="G13" s="169"/>
      <c r="H13" s="169"/>
      <c r="I13" s="169"/>
      <c r="J13" s="169"/>
      <c r="K13" s="35"/>
      <c r="L13" s="35"/>
      <c r="M13" s="35"/>
      <c r="N13" s="35"/>
      <c r="O13" s="35"/>
      <c r="P13" s="35"/>
      <c r="Q13" s="35"/>
      <c r="R13" s="35"/>
      <c r="S13" s="35"/>
      <c r="T13" s="35"/>
      <c r="U13" s="35"/>
      <c r="V13" s="35"/>
      <c r="W13" s="35"/>
      <c r="X13" s="35"/>
      <c r="Y13" s="35"/>
      <c r="Z13" s="35"/>
      <c r="AA13" s="35"/>
      <c r="AB13" s="35"/>
      <c r="AC13" s="35"/>
    </row>
    <row r="14" spans="1:42" ht="16" x14ac:dyDescent="0.4">
      <c r="A14" s="60" t="s">
        <v>83</v>
      </c>
      <c r="B14" s="61"/>
      <c r="C14" s="35"/>
      <c r="D14" s="35"/>
      <c r="E14" s="206" t="s">
        <v>84</v>
      </c>
      <c r="F14" s="202"/>
      <c r="G14" s="203" t="s">
        <v>161</v>
      </c>
      <c r="H14" s="204"/>
      <c r="I14" s="204"/>
      <c r="J14" s="204"/>
      <c r="K14" s="204"/>
      <c r="L14" s="204"/>
      <c r="M14" s="204"/>
      <c r="N14" s="204"/>
      <c r="O14" s="205"/>
      <c r="P14" s="35"/>
      <c r="Q14" s="35"/>
      <c r="R14" s="64" t="s">
        <v>86</v>
      </c>
      <c r="S14" s="65"/>
      <c r="T14" s="65"/>
      <c r="U14" s="65"/>
      <c r="V14" s="65"/>
      <c r="W14" s="65"/>
      <c r="X14" s="65"/>
      <c r="Y14" s="65"/>
      <c r="Z14" s="65"/>
      <c r="AA14" s="65"/>
      <c r="AB14" s="65"/>
      <c r="AC14" s="66"/>
      <c r="AE14" s="5"/>
      <c r="AF14" s="5"/>
      <c r="AG14" s="5"/>
      <c r="AH14" s="5"/>
      <c r="AI14" s="5"/>
      <c r="AJ14" s="5"/>
      <c r="AK14" s="5"/>
    </row>
    <row r="15" spans="1:42" x14ac:dyDescent="0.35">
      <c r="A15" s="150" t="s">
        <v>87</v>
      </c>
      <c r="B15" s="151">
        <v>2</v>
      </c>
      <c r="C15" s="169"/>
      <c r="D15" s="169"/>
      <c r="E15" s="170" t="s">
        <v>88</v>
      </c>
      <c r="F15" s="59"/>
      <c r="G15" s="64" t="s">
        <v>162</v>
      </c>
      <c r="H15" s="59"/>
      <c r="I15" s="59"/>
      <c r="J15" s="59"/>
      <c r="K15" s="59"/>
      <c r="L15" s="59"/>
      <c r="M15" s="59"/>
      <c r="N15" s="59"/>
      <c r="O15" s="171"/>
      <c r="P15" s="59"/>
      <c r="Q15" s="35"/>
      <c r="R15" s="67"/>
      <c r="S15" s="59" t="s">
        <v>90</v>
      </c>
      <c r="T15" s="59"/>
      <c r="U15" s="59"/>
      <c r="V15" s="59"/>
      <c r="W15" s="59"/>
      <c r="X15" s="59"/>
      <c r="Y15" s="59"/>
      <c r="Z15" s="59"/>
      <c r="AA15" s="59"/>
      <c r="AB15" s="59"/>
      <c r="AC15" s="68"/>
      <c r="AE15" s="5"/>
      <c r="AF15" s="5"/>
      <c r="AG15" s="5"/>
      <c r="AH15" s="5"/>
      <c r="AI15" s="5"/>
      <c r="AJ15" s="5"/>
      <c r="AK15" s="5"/>
    </row>
    <row r="16" spans="1:42" x14ac:dyDescent="0.35">
      <c r="A16" s="150" t="s">
        <v>91</v>
      </c>
      <c r="B16" s="152">
        <v>0.87</v>
      </c>
      <c r="C16" s="169"/>
      <c r="D16" s="169"/>
      <c r="E16" s="170" t="s">
        <v>92</v>
      </c>
      <c r="F16" s="59"/>
      <c r="G16" s="67" t="s">
        <v>163</v>
      </c>
      <c r="H16" s="59"/>
      <c r="I16" s="59"/>
      <c r="J16" s="59"/>
      <c r="K16" s="59"/>
      <c r="L16" s="59"/>
      <c r="M16" s="59"/>
      <c r="N16" s="59"/>
      <c r="O16" s="171"/>
      <c r="P16" s="59"/>
      <c r="Q16" s="35"/>
      <c r="R16" s="67"/>
      <c r="S16" s="59" t="s">
        <v>94</v>
      </c>
      <c r="T16" s="59"/>
      <c r="U16" s="59"/>
      <c r="V16" s="59"/>
      <c r="W16" s="59"/>
      <c r="X16" s="59"/>
      <c r="Y16" s="59"/>
      <c r="Z16" s="59"/>
      <c r="AA16" s="59"/>
      <c r="AB16" s="59"/>
      <c r="AC16" s="68"/>
      <c r="AE16" s="5"/>
      <c r="AF16" s="5"/>
      <c r="AG16" s="5"/>
      <c r="AH16" s="5"/>
      <c r="AI16" s="5"/>
      <c r="AJ16" s="5"/>
      <c r="AK16" s="5"/>
      <c r="AL16" s="5"/>
      <c r="AM16" s="5"/>
      <c r="AN16" s="5"/>
      <c r="AO16" s="5"/>
      <c r="AP16" s="5"/>
    </row>
    <row r="17" spans="1:42" x14ac:dyDescent="0.35">
      <c r="A17" s="150" t="s">
        <v>95</v>
      </c>
      <c r="B17" s="152">
        <v>0.7</v>
      </c>
      <c r="C17" s="169"/>
      <c r="D17" s="169"/>
      <c r="E17" s="170" t="s">
        <v>96</v>
      </c>
      <c r="F17" s="59"/>
      <c r="G17" s="67" t="s">
        <v>164</v>
      </c>
      <c r="H17" s="59"/>
      <c r="I17" s="59"/>
      <c r="J17" s="59"/>
      <c r="K17" s="59"/>
      <c r="L17" s="59"/>
      <c r="M17" s="59"/>
      <c r="N17" s="59"/>
      <c r="O17" s="171"/>
      <c r="P17" s="59"/>
      <c r="Q17" s="35"/>
      <c r="R17" s="69"/>
      <c r="S17" s="172" t="s">
        <v>98</v>
      </c>
      <c r="T17" s="172"/>
      <c r="U17" s="172"/>
      <c r="V17" s="172"/>
      <c r="W17" s="172"/>
      <c r="X17" s="172"/>
      <c r="Y17" s="172"/>
      <c r="Z17" s="172"/>
      <c r="AA17" s="172"/>
      <c r="AB17" s="59"/>
      <c r="AC17" s="68"/>
      <c r="AE17" s="5"/>
      <c r="AF17" s="5"/>
      <c r="AG17" s="5"/>
      <c r="AH17" s="5"/>
      <c r="AI17" s="5"/>
      <c r="AJ17" s="5"/>
      <c r="AK17" s="5"/>
      <c r="AL17" s="5"/>
      <c r="AM17" s="5"/>
      <c r="AN17" s="5"/>
      <c r="AO17" s="5"/>
      <c r="AP17" s="5"/>
    </row>
    <row r="18" spans="1:42" ht="17.25" customHeight="1" thickBot="1" x14ac:dyDescent="0.4">
      <c r="A18" s="153" t="s">
        <v>99</v>
      </c>
      <c r="B18" s="154">
        <f>(0.2+0.6+0.75)/3</f>
        <v>0.51666666666666672</v>
      </c>
      <c r="C18" s="173"/>
      <c r="D18" s="173"/>
      <c r="E18" s="174" t="s">
        <v>100</v>
      </c>
      <c r="F18" s="175"/>
      <c r="G18" s="176" t="s">
        <v>165</v>
      </c>
      <c r="H18" s="177"/>
      <c r="I18" s="177"/>
      <c r="J18" s="177"/>
      <c r="K18" s="177"/>
      <c r="L18" s="177"/>
      <c r="M18" s="177"/>
      <c r="N18" s="177"/>
      <c r="O18" s="178"/>
      <c r="P18" s="59"/>
      <c r="Q18" s="35"/>
      <c r="R18" s="264" t="s">
        <v>166</v>
      </c>
      <c r="S18" s="265"/>
      <c r="T18" s="265"/>
      <c r="U18" s="265"/>
      <c r="V18" s="265"/>
      <c r="W18" s="265"/>
      <c r="X18" s="265"/>
      <c r="Y18" s="265"/>
      <c r="Z18" s="265"/>
      <c r="AA18" s="265"/>
      <c r="AB18" s="265"/>
      <c r="AC18" s="266"/>
      <c r="AE18" s="5"/>
      <c r="AF18" s="5"/>
      <c r="AG18" s="5"/>
      <c r="AH18" s="5"/>
      <c r="AI18" s="5"/>
      <c r="AJ18" s="5"/>
      <c r="AK18" s="5"/>
      <c r="AL18" s="5"/>
      <c r="AM18" s="5"/>
      <c r="AN18" s="5"/>
      <c r="AO18" s="5"/>
      <c r="AP18" s="5"/>
    </row>
    <row r="19" spans="1:42" ht="15" thickBot="1" x14ac:dyDescent="0.4">
      <c r="A19" s="35"/>
      <c r="B19" s="169"/>
      <c r="C19" s="169"/>
      <c r="D19" s="169"/>
      <c r="E19" s="72"/>
      <c r="F19" s="74"/>
      <c r="G19" s="179" t="s">
        <v>167</v>
      </c>
      <c r="H19" s="74"/>
      <c r="I19" s="74"/>
      <c r="J19" s="74"/>
      <c r="K19" s="74"/>
      <c r="L19" s="74"/>
      <c r="M19" s="74"/>
      <c r="N19" s="74"/>
      <c r="O19" s="75"/>
      <c r="P19" s="59"/>
      <c r="Q19" s="35"/>
      <c r="R19" s="267"/>
      <c r="S19" s="268"/>
      <c r="T19" s="268"/>
      <c r="U19" s="268"/>
      <c r="V19" s="268"/>
      <c r="W19" s="268"/>
      <c r="X19" s="268"/>
      <c r="Y19" s="268"/>
      <c r="Z19" s="268"/>
      <c r="AA19" s="268"/>
      <c r="AB19" s="268"/>
      <c r="AC19" s="269"/>
      <c r="AE19" s="5"/>
      <c r="AF19" s="5"/>
      <c r="AG19" s="22"/>
      <c r="AH19" s="22"/>
      <c r="AI19" s="22"/>
      <c r="AJ19" s="22"/>
      <c r="AK19" s="22"/>
      <c r="AL19" s="22"/>
      <c r="AM19" s="22"/>
      <c r="AN19" s="22"/>
      <c r="AO19" s="22"/>
      <c r="AP19" s="22"/>
    </row>
    <row r="20" spans="1:42" x14ac:dyDescent="0.35">
      <c r="A20" s="35"/>
      <c r="B20" s="169"/>
      <c r="C20" s="169"/>
      <c r="D20" s="169"/>
      <c r="E20" s="59"/>
      <c r="F20" s="59"/>
      <c r="G20" s="59"/>
      <c r="H20" s="59"/>
      <c r="I20" s="59"/>
      <c r="J20" s="59"/>
      <c r="K20" s="59"/>
      <c r="L20" s="59"/>
      <c r="M20" s="59"/>
      <c r="N20" s="59"/>
      <c r="O20" s="59"/>
      <c r="P20" s="59"/>
      <c r="Q20" s="35"/>
      <c r="R20" s="149"/>
      <c r="S20" s="149"/>
      <c r="T20" s="149"/>
      <c r="U20" s="149"/>
      <c r="V20" s="149"/>
      <c r="W20" s="149"/>
      <c r="X20" s="149"/>
      <c r="Y20" s="149"/>
      <c r="Z20" s="149"/>
      <c r="AA20" s="149"/>
      <c r="AB20" s="149"/>
      <c r="AC20" s="149"/>
      <c r="AE20" s="5"/>
      <c r="AF20" s="5"/>
      <c r="AG20" s="22"/>
      <c r="AH20" s="22"/>
      <c r="AI20" s="22"/>
      <c r="AJ20" s="22"/>
      <c r="AK20" s="22"/>
      <c r="AL20" s="22"/>
      <c r="AM20" s="22"/>
      <c r="AN20" s="22"/>
      <c r="AO20" s="22"/>
      <c r="AP20" s="22"/>
    </row>
    <row r="21" spans="1:42" x14ac:dyDescent="0.35">
      <c r="A21" s="35"/>
      <c r="B21" s="169"/>
      <c r="C21" s="169"/>
      <c r="D21" s="169"/>
      <c r="E21" s="169"/>
      <c r="F21" s="169"/>
      <c r="G21" s="169"/>
      <c r="H21" s="169"/>
      <c r="I21" s="169"/>
      <c r="J21" s="169"/>
      <c r="K21" s="35"/>
      <c r="L21" s="35"/>
      <c r="M21" s="35"/>
      <c r="N21" s="35"/>
      <c r="O21" s="35"/>
      <c r="P21" s="35"/>
      <c r="Q21" s="35"/>
      <c r="R21" s="35"/>
      <c r="S21" s="35"/>
      <c r="T21" s="35"/>
      <c r="U21" s="35"/>
      <c r="V21" s="35"/>
      <c r="W21" s="35"/>
      <c r="X21" s="35"/>
      <c r="Y21" s="35"/>
      <c r="Z21" s="35"/>
      <c r="AA21" s="35"/>
      <c r="AB21" s="35"/>
      <c r="AC21" s="35"/>
      <c r="AG21" s="21"/>
      <c r="AH21" s="21"/>
      <c r="AI21" s="21"/>
      <c r="AJ21" s="21"/>
      <c r="AK21" s="21"/>
      <c r="AL21" s="21"/>
      <c r="AM21" s="21"/>
      <c r="AN21" s="21"/>
      <c r="AO21" s="21"/>
      <c r="AP21" s="21"/>
    </row>
    <row r="22" spans="1:42" ht="14.5" customHeight="1" x14ac:dyDescent="0.35">
      <c r="A22" s="313" t="s">
        <v>168</v>
      </c>
      <c r="B22" s="313"/>
      <c r="C22" s="313"/>
      <c r="D22" s="313"/>
      <c r="E22" s="313"/>
      <c r="F22" s="313"/>
      <c r="G22" s="313"/>
      <c r="H22" s="313"/>
      <c r="I22" s="313"/>
      <c r="J22" s="313"/>
      <c r="K22" s="313"/>
      <c r="L22" s="313"/>
      <c r="M22" s="313"/>
      <c r="N22" s="313"/>
      <c r="O22" s="313"/>
      <c r="P22" s="313"/>
      <c r="Q22" s="313"/>
      <c r="R22" s="313"/>
      <c r="S22" s="313"/>
      <c r="T22" s="313"/>
      <c r="U22" s="313"/>
      <c r="V22" s="313"/>
      <c r="W22" s="313"/>
      <c r="X22" s="313"/>
      <c r="Y22" s="313"/>
      <c r="Z22" s="313"/>
      <c r="AA22" s="313"/>
      <c r="AB22" s="313"/>
      <c r="AC22" s="313"/>
      <c r="AD22" s="26"/>
      <c r="AE22" s="5"/>
      <c r="AF22" s="5"/>
      <c r="AG22" s="21"/>
      <c r="AH22" s="21"/>
      <c r="AI22" s="21"/>
      <c r="AJ22" s="21"/>
      <c r="AK22" s="21"/>
      <c r="AL22" s="21"/>
      <c r="AM22" s="21"/>
      <c r="AN22" s="21"/>
      <c r="AO22" s="21"/>
      <c r="AP22" s="21"/>
    </row>
    <row r="23" spans="1:42" ht="14.5" customHeight="1" x14ac:dyDescent="0.35">
      <c r="A23" s="313"/>
      <c r="B23" s="313"/>
      <c r="C23" s="313"/>
      <c r="D23" s="313"/>
      <c r="E23" s="313"/>
      <c r="F23" s="313"/>
      <c r="G23" s="313"/>
      <c r="H23" s="313"/>
      <c r="I23" s="313"/>
      <c r="J23" s="313"/>
      <c r="K23" s="313"/>
      <c r="L23" s="313"/>
      <c r="M23" s="313"/>
      <c r="N23" s="313"/>
      <c r="O23" s="313"/>
      <c r="P23" s="313"/>
      <c r="Q23" s="313"/>
      <c r="R23" s="313"/>
      <c r="S23" s="313"/>
      <c r="T23" s="313"/>
      <c r="U23" s="313"/>
      <c r="V23" s="313"/>
      <c r="W23" s="313"/>
      <c r="X23" s="313"/>
      <c r="Y23" s="313"/>
      <c r="Z23" s="313"/>
      <c r="AA23" s="313"/>
      <c r="AB23" s="313"/>
      <c r="AC23" s="313"/>
      <c r="AD23" s="26"/>
      <c r="AE23" s="5"/>
      <c r="AF23" s="5"/>
      <c r="AG23" s="5"/>
      <c r="AH23" s="5"/>
      <c r="AI23" s="6"/>
      <c r="AJ23" s="6"/>
      <c r="AK23" s="6"/>
    </row>
    <row r="24" spans="1:42" ht="16" thickBot="1" x14ac:dyDescent="0.4">
      <c r="A24" s="35"/>
      <c r="B24" s="169"/>
      <c r="C24" s="169"/>
      <c r="D24" s="169"/>
      <c r="E24" s="169"/>
      <c r="F24" s="169"/>
      <c r="G24" s="169"/>
      <c r="H24" s="169"/>
      <c r="I24" s="169"/>
      <c r="J24" s="169"/>
      <c r="K24" s="35"/>
      <c r="L24" s="35"/>
      <c r="M24" s="35"/>
      <c r="N24" s="35"/>
      <c r="O24" s="35"/>
      <c r="P24" s="35"/>
      <c r="Q24" s="35"/>
      <c r="R24" s="35"/>
      <c r="S24" s="35"/>
      <c r="T24" s="35"/>
      <c r="U24" s="35"/>
      <c r="V24" s="35"/>
      <c r="W24" s="35"/>
      <c r="X24" s="35"/>
      <c r="Y24" s="35"/>
      <c r="Z24" s="35"/>
      <c r="AA24" s="35"/>
      <c r="AB24" s="35"/>
      <c r="AC24" s="35"/>
      <c r="AD24" s="26"/>
      <c r="AE24" s="5"/>
      <c r="AF24" s="5"/>
      <c r="AG24" s="5"/>
      <c r="AH24" s="5"/>
      <c r="AI24" s="6"/>
      <c r="AJ24" s="6"/>
      <c r="AK24" s="6"/>
    </row>
    <row r="25" spans="1:42" ht="22" customHeight="1" thickBot="1" x14ac:dyDescent="0.4">
      <c r="A25" s="281" t="s">
        <v>105</v>
      </c>
      <c r="B25" s="282"/>
      <c r="C25" s="282"/>
      <c r="D25" s="283"/>
      <c r="E25" s="281" t="s">
        <v>106</v>
      </c>
      <c r="F25" s="282"/>
      <c r="G25" s="282"/>
      <c r="H25" s="282"/>
      <c r="I25" s="282"/>
      <c r="J25" s="282"/>
      <c r="K25" s="282"/>
      <c r="L25" s="282"/>
      <c r="M25" s="282"/>
      <c r="N25" s="283"/>
      <c r="O25" s="281" t="s">
        <v>107</v>
      </c>
      <c r="P25" s="282"/>
      <c r="Q25" s="283"/>
      <c r="R25" s="278" t="s">
        <v>108</v>
      </c>
      <c r="S25" s="279"/>
      <c r="T25" s="279"/>
      <c r="U25" s="279"/>
      <c r="V25" s="279"/>
      <c r="W25" s="279"/>
      <c r="X25" s="280"/>
      <c r="Y25" s="76" t="s">
        <v>109</v>
      </c>
      <c r="Z25" s="281" t="s">
        <v>110</v>
      </c>
      <c r="AA25" s="282"/>
      <c r="AB25" s="282"/>
      <c r="AC25" s="283"/>
      <c r="AD25" s="26"/>
      <c r="AE25" s="5"/>
      <c r="AF25" s="5"/>
      <c r="AG25" s="5"/>
      <c r="AH25" s="5"/>
      <c r="AI25" s="6"/>
      <c r="AJ25" s="6"/>
      <c r="AK25" s="6"/>
    </row>
    <row r="26" spans="1:42" ht="103" customHeight="1" thickBot="1" x14ac:dyDescent="0.4">
      <c r="A26" s="77" t="s">
        <v>111</v>
      </c>
      <c r="B26" s="78" t="s">
        <v>112</v>
      </c>
      <c r="C26" s="78" t="s">
        <v>113</v>
      </c>
      <c r="D26" s="79" t="s">
        <v>114</v>
      </c>
      <c r="E26" s="80" t="s">
        <v>115</v>
      </c>
      <c r="F26" s="78" t="s">
        <v>116</v>
      </c>
      <c r="G26" s="78" t="s">
        <v>117</v>
      </c>
      <c r="H26" s="81" t="s">
        <v>118</v>
      </c>
      <c r="I26" s="78" t="s">
        <v>119</v>
      </c>
      <c r="J26" s="78" t="s">
        <v>120</v>
      </c>
      <c r="K26" s="78" t="s">
        <v>121</v>
      </c>
      <c r="L26" s="82" t="s">
        <v>122</v>
      </c>
      <c r="M26" s="78" t="s">
        <v>123</v>
      </c>
      <c r="N26" s="79" t="s">
        <v>124</v>
      </c>
      <c r="O26" s="80" t="s">
        <v>125</v>
      </c>
      <c r="P26" s="78" t="s">
        <v>126</v>
      </c>
      <c r="Q26" s="83" t="s">
        <v>169</v>
      </c>
      <c r="R26" s="77" t="s">
        <v>128</v>
      </c>
      <c r="S26" s="84" t="s">
        <v>129</v>
      </c>
      <c r="T26" s="84" t="s">
        <v>130</v>
      </c>
      <c r="U26" s="85" t="s">
        <v>131</v>
      </c>
      <c r="V26" s="84" t="s">
        <v>132</v>
      </c>
      <c r="W26" s="84" t="s">
        <v>133</v>
      </c>
      <c r="X26" s="86" t="s">
        <v>134</v>
      </c>
      <c r="Y26" s="87" t="s">
        <v>135</v>
      </c>
      <c r="Z26" s="82" t="s">
        <v>136</v>
      </c>
      <c r="AA26" s="78" t="s">
        <v>137</v>
      </c>
      <c r="AB26" s="78" t="s">
        <v>138</v>
      </c>
      <c r="AC26" s="88" t="s">
        <v>139</v>
      </c>
      <c r="AD26" s="26"/>
      <c r="AE26" s="5"/>
      <c r="AF26" s="5"/>
      <c r="AG26" s="5"/>
      <c r="AH26" s="5"/>
      <c r="AI26" s="6"/>
      <c r="AJ26" s="6"/>
      <c r="AK26" s="6"/>
    </row>
    <row r="27" spans="1:42" ht="14.5" customHeight="1" x14ac:dyDescent="0.35">
      <c r="A27" s="271" t="s">
        <v>140</v>
      </c>
      <c r="B27" s="180" t="s">
        <v>145</v>
      </c>
      <c r="C27" s="89" t="s">
        <v>145</v>
      </c>
      <c r="D27" s="181" t="s">
        <v>145</v>
      </c>
      <c r="E27" s="182"/>
      <c r="F27" s="183"/>
      <c r="G27" s="183"/>
      <c r="H27" s="183"/>
      <c r="I27" s="183"/>
      <c r="J27" s="183"/>
      <c r="K27" s="183"/>
      <c r="L27" s="183"/>
      <c r="M27" s="184"/>
      <c r="N27" s="160" t="str">
        <f>IF(IF(AND(C27="No",D27="No"),90-DEGREES(ATAN(K27/(I27/2))),IF(AND(C27="Yes",D27="Yes"),90-DEGREES(IF(M27&lt;=L27,0,ATAN((M27-L27)/(E27+K27))))-(IF((IF(H27-L27&lt;0,90,DEGREES(ATAN((K27+F27)/(H27-L27)))))&lt;DEGREES(ATAN(K27/(I27/2))),DEGREES(ATAN(K27/(I27/2))),(IF(H27-L27&lt;0,90,DEGREES(ATAN((K27+F27)/(H27-L27))))))),IF(AND(C27="Yes",D27="No"),90-DEGREES(IF(M27&lt;=L27,0,ATAN((M27-L27)/(E27+K27))))-DEGREES(ATAN(K27/(I27/2))),IF(AND(C27="No",D27="Yes"),90-IF((IF(H27-L27&lt;0,90,DEGREES(ATAN((K27+F27)/(H27-L27)))))&lt;DEGREES(ATAN(K27/(I27/2))),DEGREES(ATAN(K27/(I27/2))),(IF(H27-L27&lt;0,90,DEGREES(ATAN((K27+F27)/(H27-L27)))))),""))))&lt;0,0,IF(AND(C27="No",D27="No"),90-DEGREES(ATAN(K27/(I27/2))),IF(AND(C27="Yes",D27="Yes"),90-DEGREES(IF(M27&lt;=L27,0,ATAN((M27-L27)/(E27+K27))))-(IF((IF(H27-L27&lt;0,90,DEGREES(ATAN((K27+F27)/(H27-L27)))))&lt;DEGREES(ATAN(K27/(I27/2))),DEGREES(ATAN(K27/(I27/2))),(IF(H27-L27&lt;0,90,DEGREES(ATAN((K27+F27)/(H27-L27))))))),IF(AND(C27="Yes",D27="No"),90-DEGREES(IF(M27&lt;=L27,0,ATAN((M27-L27)/(E27+K27))))-DEGREES(ATAN(K27/(I27/2))),IF(AND(C27="No",D27="Yes"),90-IF((IF(H27-L27&lt;0,90,DEGREES(ATAN((K27+F27)/(H27-L27)))))&lt;DEGREES(ATAN(K27/(I27/2))),DEGREES(ATAN(K27/(I27/2))),(IF(H27-L27&lt;0,90,DEGREES(ATAN((K27+F27)/(H27-L27)))))),"")))))</f>
        <v/>
      </c>
      <c r="O27" s="161" t="str">
        <f t="shared" ref="O27:O66" si="0">IF(N27="","",IF(N27&lt;=0,"N/A",0.088*B$15*90/B$16/N27))</f>
        <v/>
      </c>
      <c r="P27" s="303" t="str">
        <f>IF(COUNTIF(N27:N30,"")=0,(0.088*B$15*90/B$16/((((J27*G27)/(G27*J27+G28*J28+G29*J29+G30*J30))*N27)+(((J28*G28)/(G27*J27+G28*J28+G29*J29+G30*J30))*N28)+(((J29*G29)/(G27*J27+G28*J28+G29*J29+G30*J30))*N29)+(((J30*G30)/(G27*J27+G28*J28+G29*J29+G30*J30))*N30))),IF(COUNTIF(N27:N30,"")=1,(0.088*B$15*90/B$16/((((J27*G27)/(G27*J27+G28*J28+G29*J29))*N27)+(((J28*G28)/(G27*J27+G28*J28+G29*J29))*N28)+(((J29*G29)/(G27*J27+G28*J28+G29*J29))*N29))),IF(COUNTIF(N27:N30,"")=2,(0.088*B$15*90/B$16/((((J27*G27)/(G27*J27+G28*J28))*N27)+(((J28*G28)/(G27*J27+G28*J28))*N28))),IF(COUNTIF(N27:N30,"")=3,(0.088*B$15*90/B$16/N27),""))))</f>
        <v/>
      </c>
      <c r="Q27" s="307" t="str">
        <f>IF(P27="","",IF(P27&gt;80%,"FAIL",IF(P27&lt;=0,"FAIL","PASS")))</f>
        <v/>
      </c>
      <c r="R27" s="185"/>
      <c r="S27" s="186"/>
      <c r="T27" s="187" t="s">
        <v>145</v>
      </c>
      <c r="U27" s="213" t="str">
        <f>IF(OR(D27="Select",C27="Select"),"",IF(Q27="FAIL","",((2/(1-B$18)/(1/J27+1/S27)))))</f>
        <v/>
      </c>
      <c r="V27" s="213" t="str">
        <f>IF(OR(D27="Select",C27="Select"),"",IF(Q27="FAIL","",IF(N27=90,"N/A",(S27-B$17)*TAN(N27*PI()/180))))</f>
        <v/>
      </c>
      <c r="W27" s="214" t="str" cm="1">
        <f t="array" ref="W27">IF(OR(D27="Select",C27="Select"),"",IF(Q27="FAIL","",IF(T27="YES",2,IF(T27="No",2.5,NA))*S27))</f>
        <v/>
      </c>
      <c r="X27" s="162" t="str">
        <f>IF(OR(D27="Select",C27="Select"),"",IF(Q27="FAIL","",IF(V27&lt;0,MIN(U27,W27),MIN(U27:W27))))</f>
        <v/>
      </c>
      <c r="Y27" s="215" t="str">
        <f>IF(OR(D27="Select",C27="Select"),"",IF(Q27="FAIL","",2*X27*J27+2*X27*G27+2*J27*G27))</f>
        <v/>
      </c>
      <c r="Z27" s="216" t="str">
        <f>IF(OR(D27="Select",C27="Select"),"",IF(Q27="FAIL","",(B$15*2*Y27*(1-B$18))/(B$16*N27)))</f>
        <v/>
      </c>
      <c r="AA27" s="207" t="str">
        <f>IF(OR(D27="Select",C27="Select"),"",IF(Q27="FAIL","",(R27*I27)/(J27*G27)))</f>
        <v/>
      </c>
      <c r="AB27" s="207" t="str">
        <f>IF(OR(D27="Select",C27="Select"),"",IF(Q27="FAIL","",Z27/(J27*G27)))</f>
        <v/>
      </c>
      <c r="AC27" s="217" t="str">
        <f>IF(OR(D27="Select",C27="Select"),"",IF(Q27="FAIL","",IF(AA27&gt;AB27,"PASS","FAIL")))</f>
        <v/>
      </c>
      <c r="AD27" s="26"/>
      <c r="AE27" s="5"/>
      <c r="AF27" s="5"/>
      <c r="AG27" s="5"/>
      <c r="AH27" s="5"/>
      <c r="AI27" s="6"/>
      <c r="AJ27" s="6"/>
      <c r="AK27" s="6"/>
    </row>
    <row r="28" spans="1:42" ht="14.5" customHeight="1" x14ac:dyDescent="0.35">
      <c r="A28" s="271"/>
      <c r="B28" s="188" t="s">
        <v>145</v>
      </c>
      <c r="C28" s="106" t="s">
        <v>145</v>
      </c>
      <c r="D28" s="144" t="s">
        <v>145</v>
      </c>
      <c r="E28" s="185"/>
      <c r="F28" s="189"/>
      <c r="G28" s="189"/>
      <c r="H28" s="189"/>
      <c r="I28" s="190"/>
      <c r="J28" s="189"/>
      <c r="K28" s="189"/>
      <c r="L28" s="189"/>
      <c r="M28" s="187"/>
      <c r="N28" s="162" t="str">
        <f>IF(IF(AND(C28="No",D28="No"),90-DEGREES(ATAN(K28/(I28/2))),IF(AND(C28="Yes",D28="Yes"),90-DEGREES(IF(M28&lt;=L28,0,ATAN((M28-L28)/(E28+K28))))-(IF((IF(H28-L28&lt;0,90,DEGREES(ATAN((K28+F28)/(H28-L28)))))&lt;DEGREES(ATAN(K28/(I28/2))),DEGREES(ATAN(K28/(I28/2))),(IF(H28-L28&lt;0,90,DEGREES(ATAN((K28+F28)/(H28-L28))))))),IF(AND(C28="Yes",D28="No"),90-DEGREES(IF(M28&lt;=L28,0,ATAN((M28-L28)/(E28+K28))))-DEGREES(ATAN(K28/(I28/2))),IF(AND(C28="No",D28="Yes"),90-IF((IF(H28-L28&lt;0,90,DEGREES(ATAN((K28+F28)/(H28-L28)))))&lt;DEGREES(ATAN(K28/(I28/2))),DEGREES(ATAN(K28/(I28/2))),(IF(H28-L28&lt;0,90,DEGREES(ATAN((K28+F28)/(H28-L28)))))),""))))&lt;0,0,IF(AND(C28="No",D28="No"),90-DEGREES(ATAN(K28/(I28/2))),IF(AND(C28="Yes",D28="Yes"),90-DEGREES(IF(M28&lt;=L28,0,ATAN((M28-L28)/(E28+K28))))-(IF((IF(H28-L28&lt;0,90,DEGREES(ATAN((K28+F28)/(H28-L28)))))&lt;DEGREES(ATAN(K28/(I28/2))),DEGREES(ATAN(K28/(I28/2))),(IF(H28-L28&lt;0,90,DEGREES(ATAN((K28+F28)/(H28-L28))))))),IF(AND(C28="Yes",D28="No"),90-DEGREES(IF(M28&lt;=L28,0,ATAN((M28-L28)/(E28+K28))))-DEGREES(ATAN(K28/(I28/2))),IF(AND(C28="No",D28="Yes"),90-IF((IF(H28-L28&lt;0,90,DEGREES(ATAN((K28+F28)/(H28-L28)))))&lt;DEGREES(ATAN(K28/(I28/2))),DEGREES(ATAN(K28/(I28/2))),(IF(H28-L28&lt;0,90,DEGREES(ATAN((K28+F28)/(H28-L28)))))),"")))))</f>
        <v/>
      </c>
      <c r="O28" s="163" t="str">
        <f t="shared" si="0"/>
        <v/>
      </c>
      <c r="P28" s="297"/>
      <c r="Q28" s="300"/>
      <c r="R28" s="185"/>
      <c r="S28" s="186"/>
      <c r="T28" s="187" t="s">
        <v>145</v>
      </c>
      <c r="U28" s="213" t="str">
        <f>IF(OR(D28="Select",C28="Select"),"",IF(Q27="FAIL","",((2/(1-B$18)/(1/J28+1/S28)))))</f>
        <v/>
      </c>
      <c r="V28" s="213" t="str">
        <f>IF(OR(D28="Select",C28="Select"),"",IF(Q27="FAIL","",IF(N28=90,"N/A",(S28-B$17)*TAN(N28*PI()/180))))</f>
        <v/>
      </c>
      <c r="W28" s="214" t="str" cm="1">
        <f t="array" ref="W28">IF(OR(D28="Select",C28="Select"),"",IF(Q27="FAIL","",IF(T28="YES",2,IF(T28="No",2.5,NA))*S28))</f>
        <v/>
      </c>
      <c r="X28" s="162" t="str">
        <f>IF(OR(D28="Select",C28="Select"),"",IF(Q27="FAIL","",IF(V28&lt;0,MIN(U28,W28),MIN(U28:W28))))</f>
        <v/>
      </c>
      <c r="Y28" s="218" t="str">
        <f>IF(OR(D28="Select",C28="Select"),"",IF(Q27="FAIL","",2*X28*J28+2*X28*G28+2*J28*G28))</f>
        <v/>
      </c>
      <c r="Z28" s="219" t="str">
        <f t="shared" ref="Z28:Z29" si="1">IF(OR(D28="Select",C28="Select"),"",IF(Q28="FAIL","",(B$15*2*Y28*(1-B$18))/(B$16*N28)))</f>
        <v/>
      </c>
      <c r="AA28" s="208" t="str">
        <f>IF(OR(D28="Select",C28="Select"),"",IF(Q27="FAIL","",(R28*I28)/(J28*G28)))</f>
        <v/>
      </c>
      <c r="AB28" s="208" t="str">
        <f>IF(OR(D28="Select",C28="Select"),"",IF(Q27="FAIL","",Z28/(J28*G28)))</f>
        <v/>
      </c>
      <c r="AC28" s="220" t="str">
        <f>IF(OR(D28="Select",C28="Select"),"",IF(Q27="FAIL","",IF(AA28&gt;AB28,"PASS","FAIL")))</f>
        <v/>
      </c>
      <c r="AD28" s="26"/>
      <c r="AE28" s="5"/>
      <c r="AF28" s="5"/>
      <c r="AG28" s="5"/>
      <c r="AH28" s="5"/>
      <c r="AI28" s="6"/>
      <c r="AJ28" s="6"/>
      <c r="AK28" s="6"/>
    </row>
    <row r="29" spans="1:42" ht="14.5" customHeight="1" x14ac:dyDescent="0.35">
      <c r="A29" s="271"/>
      <c r="B29" s="188" t="s">
        <v>145</v>
      </c>
      <c r="C29" s="106" t="s">
        <v>145</v>
      </c>
      <c r="D29" s="144" t="s">
        <v>145</v>
      </c>
      <c r="E29" s="185"/>
      <c r="F29" s="189"/>
      <c r="G29" s="189"/>
      <c r="H29" s="189"/>
      <c r="I29" s="190"/>
      <c r="J29" s="189"/>
      <c r="K29" s="189"/>
      <c r="L29" s="189"/>
      <c r="M29" s="187"/>
      <c r="N29" s="209" t="str">
        <f t="shared" ref="N29:N66" si="2">IF(IF(AND(C29="No",D29="No"),90-DEGREES(ATAN(K29/(I29/2))),IF(AND(C29="Yes",D29="Yes"),90-DEGREES(IF(M29&lt;=L29,0,ATAN((M29-L29)/(E29+K29))))-(IF((IF(H29-L29&lt;0,90,DEGREES(ATAN((K29+F29)/(H29-L29)))))&lt;DEGREES(ATAN(K29/(I29/2))),DEGREES(ATAN(K29/(I29/2))),(IF(H29-L29&lt;0,90,DEGREES(ATAN((K29+F29)/(H29-L29))))))),IF(AND(C29="Yes",D29="No"),90-DEGREES(IF(M29&lt;=L29,0,ATAN((M29-L29)/(E29+K29))))-DEGREES(ATAN(K29/(I29/2))),IF(AND(C29="No",D29="Yes"),90-IF((IF(H29-L29&lt;0,90,DEGREES(ATAN((K29+F29)/(H29-L29)))))&lt;DEGREES(ATAN(K29/(I29/2))),DEGREES(ATAN(K29/(I29/2))),(IF(H29-L29&lt;0,90,DEGREES(ATAN((K29+F29)/(H29-L29)))))),""))))&lt;0,0,IF(AND(C29="No",D29="No"),90-DEGREES(ATAN(K29/(I29/2))),IF(AND(C29="Yes",D29="Yes"),90-DEGREES(IF(M29&lt;=L29,0,ATAN((M29-L29)/(E29+K29))))-(IF((IF(H29-L29&lt;0,90,DEGREES(ATAN((K29+F29)/(H29-L29)))))&lt;DEGREES(ATAN(K29/(I29/2))),DEGREES(ATAN(K29/(I29/2))),(IF(H29-L29&lt;0,90,DEGREES(ATAN((K29+F29)/(H29-L29))))))),IF(AND(C29="Yes",D29="No"),90-DEGREES(IF(M29&lt;=L29,0,ATAN((M29-L29)/(E29+K29))))-DEGREES(ATAN(K29/(I29/2))),IF(AND(C29="No",D29="Yes"),90-IF((IF(H29-L29&lt;0,90,DEGREES(ATAN((K29+F29)/(H29-L29)))))&lt;DEGREES(ATAN(K29/(I29/2))),DEGREES(ATAN(K29/(I29/2))),(IF(H29-L29&lt;0,90,DEGREES(ATAN((K29+F29)/(H29-L29)))))),"")))))</f>
        <v/>
      </c>
      <c r="O29" s="163" t="str">
        <f t="shared" si="0"/>
        <v/>
      </c>
      <c r="P29" s="297"/>
      <c r="Q29" s="300"/>
      <c r="R29" s="185"/>
      <c r="S29" s="186"/>
      <c r="T29" s="187" t="s">
        <v>145</v>
      </c>
      <c r="U29" s="213" t="str">
        <f>IF(OR(D29="Select",C29="Select"),"",IF(Q27="FAIL","",((2/(1-B$18)/(1/J29+1/S29)))))</f>
        <v/>
      </c>
      <c r="V29" s="213" t="str">
        <f>IF(OR(D29="Select",C29="Select"),"",IF(Q27="FAIL","",IF(N29=90,"N/A",(S29-B$17)*TAN(N29*PI()/180))))</f>
        <v/>
      </c>
      <c r="W29" s="214" t="str" cm="1">
        <f t="array" ref="W29">IF(OR(D29="Select",C29="Select"),"",IF(Q27="FAIL","",IF(T29="YES",2,IF(T29="No",2.5,NA))*S29))</f>
        <v/>
      </c>
      <c r="X29" s="162" t="str">
        <f>IF(OR(D29="Select",C29="Select"),"",IF(Q27="FAIL","",IF(V29&lt;0,MIN(U29,W29),MIN(U29:W29))))</f>
        <v/>
      </c>
      <c r="Y29" s="218" t="str">
        <f>IF(OR(D29="Select",C29="Select"),"",IF(Q27="FAIL","",2*X29*J29+2*X29*G29+2*J29*G29))</f>
        <v/>
      </c>
      <c r="Z29" s="219" t="str">
        <f t="shared" si="1"/>
        <v/>
      </c>
      <c r="AA29" s="208" t="str">
        <f>IF(OR(D29="Select",C29="Select"),"",IF(Q27="FAIL","",(R29*I29)/(J29*G29)))</f>
        <v/>
      </c>
      <c r="AB29" s="208" t="str">
        <f>IF(OR(D29="Select",C29="Select"),"",IF(Q27="FAIL","",Z29/(J29*G29)))</f>
        <v/>
      </c>
      <c r="AC29" s="220" t="str">
        <f>IF(OR(D29="Select",C29="Select"),"",IF(Q27="FAIL","",IF(AA29&gt;AB29,"PASS","FAIL")))</f>
        <v/>
      </c>
      <c r="AD29" s="26"/>
      <c r="AE29" s="5"/>
      <c r="AF29" s="5"/>
      <c r="AG29" s="5"/>
      <c r="AH29" s="5"/>
      <c r="AI29" s="6"/>
      <c r="AJ29" s="6"/>
      <c r="AK29" s="6"/>
    </row>
    <row r="30" spans="1:42" ht="14.5" customHeight="1" x14ac:dyDescent="0.35">
      <c r="A30" s="272"/>
      <c r="B30" s="191" t="s">
        <v>145</v>
      </c>
      <c r="C30" s="114" t="s">
        <v>145</v>
      </c>
      <c r="D30" s="115" t="s">
        <v>145</v>
      </c>
      <c r="E30" s="192"/>
      <c r="F30" s="193"/>
      <c r="G30" s="193"/>
      <c r="H30" s="193"/>
      <c r="I30" s="193"/>
      <c r="J30" s="193"/>
      <c r="K30" s="193"/>
      <c r="L30" s="193"/>
      <c r="M30" s="194"/>
      <c r="N30" s="210" t="str">
        <f t="shared" si="2"/>
        <v/>
      </c>
      <c r="O30" s="165" t="str">
        <f t="shared" si="0"/>
        <v/>
      </c>
      <c r="P30" s="298"/>
      <c r="Q30" s="301"/>
      <c r="R30" s="192"/>
      <c r="S30" s="195"/>
      <c r="T30" s="194" t="s">
        <v>145</v>
      </c>
      <c r="U30" s="221" t="str">
        <f>IF(OR(D30="Select",C30="Select"),"",IF(Q27="FAIL","",((2/(1-B$18)/(1/J30+1/S30)))))</f>
        <v/>
      </c>
      <c r="V30" s="221" t="str">
        <f>IF(OR(D30="Select",C30="Select"),"",IF(Q27="FAIL","",IF(N30=90,"N/A",(S30-B$17)*TAN(N30*PI()/180))))</f>
        <v/>
      </c>
      <c r="W30" s="222" t="str" cm="1">
        <f t="array" ref="W30">IF(OR(D30="Select",C30="Select"),"",IF(Q27="FAIL","",IF(T30="YES",2,IF(T30="No",2.5,NA))*S30))</f>
        <v/>
      </c>
      <c r="X30" s="164" t="str">
        <f>IF(OR(D30="Select",C30="Select"),"",IF(Q27="FAIL","",IF(V30&lt;0,MIN(U30,W30),MIN(U30:W30))))</f>
        <v/>
      </c>
      <c r="Y30" s="223" t="str">
        <f>IF(OR(D30="Select",C30="Select"),"",IF(Q27="FAIL","",2*X30*J30+2*X30*G30+2*J30*G30))</f>
        <v/>
      </c>
      <c r="Z30" s="224" t="str">
        <f>IF(OR(D30="Select",C30="Select"),"",IF(Q27="FAIL","",(B$15*2*Y30*(1-B$18))/(B$16*N30)))</f>
        <v/>
      </c>
      <c r="AA30" s="211" t="str">
        <f>IF(OR(D30="Select",C30="Select"),"",IF(Q27="FAIL","",(R30*I30)/(J30*G30)))</f>
        <v/>
      </c>
      <c r="AB30" s="211" t="str">
        <f>IF(OR(D30="Select",C30="Select"),"",IF(Q27="FAIL","",Z30/(J30*G30)))</f>
        <v/>
      </c>
      <c r="AC30" s="225" t="str">
        <f>IF(OR(D30="Select",C30="Select"),"",IF(Q27="FAIL","",IF(AA30&gt;AB30,"PASS","FAIL")))</f>
        <v/>
      </c>
      <c r="AD30" s="26"/>
      <c r="AE30" s="5"/>
      <c r="AF30" s="5"/>
      <c r="AG30" s="5"/>
      <c r="AH30" s="5"/>
      <c r="AI30" s="6"/>
      <c r="AJ30" s="6"/>
      <c r="AK30" s="6"/>
    </row>
    <row r="31" spans="1:42" ht="14.5" customHeight="1" x14ac:dyDescent="0.35">
      <c r="A31" s="270" t="s">
        <v>146</v>
      </c>
      <c r="B31" s="188" t="s">
        <v>145</v>
      </c>
      <c r="C31" s="106" t="s">
        <v>145</v>
      </c>
      <c r="D31" s="107" t="s">
        <v>145</v>
      </c>
      <c r="E31" s="185"/>
      <c r="F31" s="189"/>
      <c r="G31" s="189"/>
      <c r="H31" s="189"/>
      <c r="I31" s="189"/>
      <c r="J31" s="189"/>
      <c r="K31" s="189"/>
      <c r="L31" s="189"/>
      <c r="M31" s="187"/>
      <c r="N31" s="162" t="str">
        <f t="shared" si="2"/>
        <v/>
      </c>
      <c r="O31" s="163" t="str">
        <f t="shared" si="0"/>
        <v/>
      </c>
      <c r="P31" s="304" t="str">
        <f>IF(COUNTIF(N31:N34,"")=0,(0.088*B$15*90/B$16/((((J31*G31)/(G31*J31+G32*J32+G33*J33+G34*J34))*N31)+(((J32*G32)/(G31*J31+G32*J32+G33*J33+G34*J34))*N32)+(((J33*G33)/(G31*J31+G32*J32+G33*J33+G34*J34))*N33)+(((J34*G34)/(G31*J31+G32*J32+G33*J33+G34*J34))*N34))),IF(COUNTIF(N31:N34,"")=1,(0.088*B$15*90/B$16/((((J31*G31)/(G31*J31+G32*J32+G33*J33))*N31)+(((J32*G32)/(G31*J31+G32*J32+G33*J33))*N32)+(((J33*G33)/(G31*J31+G32*J32+G33*J33))*N33))),IF(COUNTIF(N31:N34,"")=2,(0.088*B$15*90/B$16/((((J31*G31)/(G31*J31+G32*J32))*N31)+(((J32*G32)/(G31*J31+G32*J32))*N32))),IF(COUNTIF(N31:N34,"")=3,(0.088*B$15*90/B$16/N31),""))))</f>
        <v/>
      </c>
      <c r="Q31" s="300" t="str">
        <f>IF(P31="","",IF(P31&gt;80%,"FAIL",IF(P31&lt;=0,"FAIL","PASS")))</f>
        <v/>
      </c>
      <c r="R31" s="185"/>
      <c r="S31" s="186"/>
      <c r="T31" s="187" t="s">
        <v>145</v>
      </c>
      <c r="U31" s="213" t="str">
        <f>IF(OR(D31="Select",C31="Select"),"",IF(Q31="FAIL","",((2/(1-B$18)/(1/J31+1/S31)))))</f>
        <v/>
      </c>
      <c r="V31" s="213" t="str">
        <f>IF(OR(D31="Select",C31="Select"),"",IF(Q31="FAIL","",IF(N31=90,"N/A",(S31-B$17)*TAN(N31*PI()/180))))</f>
        <v/>
      </c>
      <c r="W31" s="214" t="str" cm="1">
        <f t="array" ref="W31">IF(OR(D31="Select",C31="Select"),"",IF(Q31="FAIL","",IF(T31="YES",2,IF(T31="No",2.5,NA))*S31))</f>
        <v/>
      </c>
      <c r="X31" s="162" t="str">
        <f>IF(OR(D31="Select",C31="Select"),"",IF(Q31="FAIL","",IF(V31&lt;0,MIN(U31,W31),MIN(U31:W31))))</f>
        <v/>
      </c>
      <c r="Y31" s="218" t="str">
        <f>IF(OR(D31="Select",C31="Select"),"",IF(Q31="FAIL","",2*X31*J31+2*X31*G31+2*J31*G31))</f>
        <v/>
      </c>
      <c r="Z31" s="219" t="str">
        <f t="shared" ref="Z31:Z32" si="3">IF(OR(D31="Select",C31="Select"),"",IF(Q28="FAIL","",(B$15*2*Y31*(1-B$18))/(B$16*N31)))</f>
        <v/>
      </c>
      <c r="AA31" s="208" t="str">
        <f>IF(OR(D31="Select",C31="Select"),"",IF(Q31="FAIL","",(R31*I31)/(J31*G31)))</f>
        <v/>
      </c>
      <c r="AB31" s="208" t="str">
        <f>IF(OR(D31="Select",C31="Select"),"",IF(Q31="FAIL","",Z31/(J31*G31)))</f>
        <v/>
      </c>
      <c r="AC31" s="220" t="str">
        <f>IF(OR(D31="Select",C31="Select"),"",IF(Q31="FAIL","",IF(AA31&gt;AB31,"PASS","FAIL")))</f>
        <v/>
      </c>
      <c r="AD31" s="26"/>
      <c r="AE31" s="5"/>
      <c r="AF31" s="5"/>
      <c r="AG31" s="5"/>
      <c r="AH31" s="5"/>
      <c r="AI31" s="6"/>
      <c r="AJ31" s="6"/>
      <c r="AK31" s="6"/>
    </row>
    <row r="32" spans="1:42" ht="14.5" customHeight="1" x14ac:dyDescent="0.35">
      <c r="A32" s="271"/>
      <c r="B32" s="188" t="s">
        <v>145</v>
      </c>
      <c r="C32" s="106" t="s">
        <v>145</v>
      </c>
      <c r="D32" s="107" t="s">
        <v>145</v>
      </c>
      <c r="E32" s="185"/>
      <c r="F32" s="189"/>
      <c r="G32" s="189"/>
      <c r="H32" s="189"/>
      <c r="I32" s="190"/>
      <c r="J32" s="189"/>
      <c r="K32" s="189"/>
      <c r="L32" s="189"/>
      <c r="M32" s="187"/>
      <c r="N32" s="162" t="str">
        <f t="shared" si="2"/>
        <v/>
      </c>
      <c r="O32" s="163" t="str">
        <f t="shared" si="0"/>
        <v/>
      </c>
      <c r="P32" s="305"/>
      <c r="Q32" s="300"/>
      <c r="R32" s="185"/>
      <c r="S32" s="186"/>
      <c r="T32" s="187" t="s">
        <v>145</v>
      </c>
      <c r="U32" s="213" t="str">
        <f>IF(OR(D32="Select",C32="Select"),"",IF(Q31="FAIL","",((2/(1-B$18)/(1/J32+1/S32)))))</f>
        <v/>
      </c>
      <c r="V32" s="213" t="str">
        <f>IF(OR(D32="Select",C32="Select"),"",IF(Q31="FAIL","",IF(N32=90,"N/A",(S32-B$17)*TAN(N32*PI()/180))))</f>
        <v/>
      </c>
      <c r="W32" s="214" t="str" cm="1">
        <f t="array" ref="W32">IF(OR(D32="Select",C32="Select"),"",IF(Q31="FAIL","",IF(T32="YES",2,IF(T32="No",2.5,NA))*S32))</f>
        <v/>
      </c>
      <c r="X32" s="162" t="str">
        <f>IF(OR(D32="Select",C32="Select"),"",IF(Q31="FAIL","",IF(V32&lt;0,MIN(U32,W32),MIN(U32:W32))))</f>
        <v/>
      </c>
      <c r="Y32" s="218" t="str">
        <f>IF(OR(D32="Select",C32="Select"),"",IF(Q31="FAIL","",2*X32*J32+2*X32*G32+2*J32*G32))</f>
        <v/>
      </c>
      <c r="Z32" s="219" t="str">
        <f t="shared" si="3"/>
        <v/>
      </c>
      <c r="AA32" s="208" t="str">
        <f>IF(OR(D32="Select",C32="Select"),"",IF(Q31="FAIL","",(R32*I32)/(J32*G32)))</f>
        <v/>
      </c>
      <c r="AB32" s="208" t="str">
        <f>IF(OR(D32="Select",C32="Select"),"",IF(Q31="FAIL","",Z32/(J32*G32)))</f>
        <v/>
      </c>
      <c r="AC32" s="220" t="str">
        <f>IF(OR(D32="Select",C32="Select"),"",IF(Q31="FAIL","",IF(AA32&gt;AB32,"PASS","FAIL")))</f>
        <v/>
      </c>
      <c r="AD32" s="26"/>
      <c r="AE32" s="5"/>
      <c r="AF32" s="5"/>
      <c r="AG32" s="5"/>
      <c r="AH32" s="5"/>
      <c r="AI32" s="6"/>
      <c r="AJ32" s="6"/>
      <c r="AK32" s="6"/>
    </row>
    <row r="33" spans="1:35" x14ac:dyDescent="0.35">
      <c r="A33" s="271"/>
      <c r="B33" s="188" t="s">
        <v>145</v>
      </c>
      <c r="C33" s="106" t="s">
        <v>145</v>
      </c>
      <c r="D33" s="107" t="s">
        <v>145</v>
      </c>
      <c r="E33" s="185"/>
      <c r="F33" s="189"/>
      <c r="G33" s="189"/>
      <c r="H33" s="189"/>
      <c r="I33" s="190"/>
      <c r="J33" s="189"/>
      <c r="K33" s="189"/>
      <c r="L33" s="189"/>
      <c r="M33" s="187"/>
      <c r="N33" s="162" t="str">
        <f t="shared" si="2"/>
        <v/>
      </c>
      <c r="O33" s="163" t="str">
        <f t="shared" si="0"/>
        <v/>
      </c>
      <c r="P33" s="305"/>
      <c r="Q33" s="300"/>
      <c r="R33" s="185"/>
      <c r="S33" s="186"/>
      <c r="T33" s="187" t="s">
        <v>145</v>
      </c>
      <c r="U33" s="213" t="str">
        <f>IF(OR(D33="Select",C33="Select"),"",IF(Q31="FAIL","",((2/(1-B$18)/(1/J33+1/S33)))))</f>
        <v/>
      </c>
      <c r="V33" s="213" t="str">
        <f>IF(OR(D33="Select",C33="Select"),"",IF(Q31="FAIL","",IF(N33=90,"N/A",(S33-B$17)*TAN(N33*PI()/180))))</f>
        <v/>
      </c>
      <c r="W33" s="214" t="str" cm="1">
        <f t="array" ref="W33">IF(OR(D33="Select",C33="Select"),"",IF(Q31="FAIL","",IF(T33="YES",2,IF(T33="No",2.5,NA))*S33))</f>
        <v/>
      </c>
      <c r="X33" s="162" t="str">
        <f>IF(OR(D33="Select",C33="Select"),"",IF(Q31="FAIL","",IF(V33&lt;0,MIN(U33,W33),MIN(U33:W33))))</f>
        <v/>
      </c>
      <c r="Y33" s="218" t="str">
        <f>IF(OR(D33="Select",C33="Select"),"",IF(Q31="FAIL","",2*X33*J33+2*X33*G33+2*J33*G33))</f>
        <v/>
      </c>
      <c r="Z33" s="219" t="str">
        <f>IF(OR(D33="Select",C33="Select"),"",IF(Q31="FAIL","",(B$15*2*Y33*(1-B$18))/(B$16*N33)))</f>
        <v/>
      </c>
      <c r="AA33" s="208" t="str">
        <f>IF(OR(D33="Select",C33="Select"),"",IF(Q31="FAIL","",(R33*I33)/(J33*G33)))</f>
        <v/>
      </c>
      <c r="AB33" s="208" t="str">
        <f>IF(OR(D33="Select",C33="Select"),"",IF(Q31="FAIL","",Z33/(J33*G33)))</f>
        <v/>
      </c>
      <c r="AC33" s="220" t="str">
        <f>IF(OR(D33="Select",C33="Select"),"",IF(Q31="FAIL","",IF(AA33&gt;AB33,"PASS","FAIL")))</f>
        <v/>
      </c>
    </row>
    <row r="34" spans="1:35" x14ac:dyDescent="0.35">
      <c r="A34" s="272"/>
      <c r="B34" s="191" t="s">
        <v>145</v>
      </c>
      <c r="C34" s="114" t="s">
        <v>145</v>
      </c>
      <c r="D34" s="115" t="s">
        <v>145</v>
      </c>
      <c r="E34" s="192"/>
      <c r="F34" s="193"/>
      <c r="G34" s="193"/>
      <c r="H34" s="193"/>
      <c r="I34" s="193"/>
      <c r="J34" s="193"/>
      <c r="K34" s="193"/>
      <c r="L34" s="193"/>
      <c r="M34" s="194"/>
      <c r="N34" s="164" t="str">
        <f t="shared" si="2"/>
        <v/>
      </c>
      <c r="O34" s="165" t="str">
        <f t="shared" si="0"/>
        <v/>
      </c>
      <c r="P34" s="306"/>
      <c r="Q34" s="301"/>
      <c r="R34" s="192"/>
      <c r="S34" s="195"/>
      <c r="T34" s="194" t="s">
        <v>145</v>
      </c>
      <c r="U34" s="221" t="str">
        <f>IF(OR(D34="Select",C34="Select"),"",IF(Q31="FAIL","",((2/(1-B$18)/(1/J34+1/S34)))))</f>
        <v/>
      </c>
      <c r="V34" s="221" t="str">
        <f>IF(OR(D34="Select",C34="Select"),"",IF(Q31="FAIL","",IF(N34=90,"N/A",(S34-B$17)*TAN(N34*PI()/180))))</f>
        <v/>
      </c>
      <c r="W34" s="222" t="str" cm="1">
        <f t="array" ref="W34">IF(OR(D34="Select",C34="Select"),"",IF(Q31="FAIL","",IF(T34="YES",2,IF(T34="No",2.5,NA))*S34))</f>
        <v/>
      </c>
      <c r="X34" s="164" t="str">
        <f>IF(OR(D34="Select",C34="Select"),"",IF(Q31="FAIL","",IF(V34&lt;0,MIN(U34,W34),MIN(U34:W34))))</f>
        <v/>
      </c>
      <c r="Y34" s="223" t="str">
        <f>IF(OR(D34="Select",C34="Select"),"",IF(Q31="FAIL","",2*X34*J34+2*X34*G34+2*J34*G34))</f>
        <v/>
      </c>
      <c r="Z34" s="224" t="str">
        <f>IF(OR(D34="Select",C34="Select"),"",IF(Q31="FAIL","",(B$15*2*Y34*(1-B$18))/(B$16*N34)))</f>
        <v/>
      </c>
      <c r="AA34" s="211" t="str">
        <f>IF(OR(D34="Select",C34="Select"),"",IF(Q31="FAIL","",(R34*I34)/(J34*G34)))</f>
        <v/>
      </c>
      <c r="AB34" s="211" t="str">
        <f>IF(OR(D34="Select",C34="Select"),"",IF(Q31="FAIL","",Z34/(J34*G34)))</f>
        <v/>
      </c>
      <c r="AC34" s="225" t="str">
        <f>IF(OR(D34="Select",C34="Select"),"",IF(Q31="FAIL","",IF(AA34&gt;AB34,"PASS","FAIL")))</f>
        <v/>
      </c>
      <c r="AD34" s="16"/>
      <c r="AE34" s="16"/>
      <c r="AF34" s="16"/>
      <c r="AG34" s="16"/>
      <c r="AH34" s="13"/>
      <c r="AI34" s="13"/>
    </row>
    <row r="35" spans="1:35" x14ac:dyDescent="0.35">
      <c r="A35" s="270" t="s">
        <v>147</v>
      </c>
      <c r="B35" s="196" t="s">
        <v>145</v>
      </c>
      <c r="C35" s="106" t="s">
        <v>145</v>
      </c>
      <c r="D35" s="107" t="s">
        <v>145</v>
      </c>
      <c r="E35" s="185"/>
      <c r="F35" s="189"/>
      <c r="G35" s="189"/>
      <c r="H35" s="189"/>
      <c r="I35" s="189"/>
      <c r="J35" s="189"/>
      <c r="K35" s="189"/>
      <c r="L35" s="189"/>
      <c r="M35" s="187"/>
      <c r="N35" s="162" t="str">
        <f t="shared" si="2"/>
        <v/>
      </c>
      <c r="O35" s="163" t="str">
        <f t="shared" si="0"/>
        <v/>
      </c>
      <c r="P35" s="304" t="str">
        <f>IF(COUNTIF(N35:N38,"")=0,(0.088*B$15*90/B$16/((((J35*G35)/(G35*J35+G36*J36+G37*J37+G38*J38))*N35)+(((J36*G36)/(G35*J35+G36*J36+G37*J37+G38*J38))*N36)+(((J37*G37)/(G35*J35+G36*J36+G37*J37+G38*J38))*N37)+(((J38*G38)/(G35*J35+G36*J36+G37*J37+G38*J38))*N38))),IF(COUNTIF(N35:N38,"")=1,(0.088*B$15*90/B$16/((((J35*G35)/(G35*J35+G36*J36+G37*J37))*N35)+(((J36*G36)/(G35*J35+G36*J36+G37*J37))*N36)+(((J37*G37)/(G35*J35+G36*J36+G37*J37))*N37))),IF(COUNTIF(N35:N38,"")=2,(0.088*B$15*90/B$16/((((J35*G35)/(G35*J35+G36*J36))*N35)+(((J36*G36)/(G35*J35+G36*J36))*N36))),IF(COUNTIF(N35:N38,"")=3,(0.088*B$15*90/B$16/N35),""))))</f>
        <v/>
      </c>
      <c r="Q35" s="300" t="str">
        <f>IF(P35="","",IF(P35&gt;80%,"FAIL",IF(P35&lt;=0,"FAIL","PASS")))</f>
        <v/>
      </c>
      <c r="R35" s="185"/>
      <c r="S35" s="186"/>
      <c r="T35" s="187" t="s">
        <v>145</v>
      </c>
      <c r="U35" s="213" t="str">
        <f>IF(OR(D35="Select",C35="Select"),"",IF(Q35="FAIL","",((2/(1-B$18)/(1/J35+1/S35)))))</f>
        <v/>
      </c>
      <c r="V35" s="213" t="str">
        <f>IF(OR(D35="Select",C35="Select"),"",IF(Q35="FAIL","",IF(N35=90,"N/A",(S35-B$17)*TAN(N35*PI()/180))))</f>
        <v/>
      </c>
      <c r="W35" s="214" t="str" cm="1">
        <f t="array" ref="W35">IF(OR(D35="Select",C35="Select"),"",IF(Q35="FAIL","",IF(T35="YES",2,IF(T35="No",2.5,NA))*S35))</f>
        <v/>
      </c>
      <c r="X35" s="162" t="str">
        <f>IF(OR(D35="Select",C35="Select"),"",IF(Q35="FAIL","",IF(V35&lt;0,MIN(U35,W35),MIN(U35:W35))))</f>
        <v/>
      </c>
      <c r="Y35" s="218" t="str">
        <f>IF(OR(D35="Select",C35="Select"),"",IF(Q35="FAIL","",2*X35*J35+2*X35*G35+2*J35*G35))</f>
        <v/>
      </c>
      <c r="Z35" s="219" t="str">
        <f>IF(OR(D35="Select",C35="Select"),"",IF(Q35="FAIL","",(B$15*2*Y35*(1-B$18))/(B$16*N35)))</f>
        <v/>
      </c>
      <c r="AA35" s="208" t="str">
        <f>IF(OR(D35="Select",C35="Select"),"",IF(Q35="FAIL","",(R35*I35)/(J35*G35)))</f>
        <v/>
      </c>
      <c r="AB35" s="208" t="str">
        <f>IF(OR(D35="Select",C35="Select"),"",IF(Q35="FAIL","",Z35/(J35*G35)))</f>
        <v/>
      </c>
      <c r="AC35" s="220" t="str">
        <f>IF(OR(D35="Select",C35="Select"),"",IF(Q35="FAIL","",IF(AA35&gt;AB35,"PASS","FAIL")))</f>
        <v/>
      </c>
    </row>
    <row r="36" spans="1:35" x14ac:dyDescent="0.35">
      <c r="A36" s="271"/>
      <c r="B36" s="188" t="s">
        <v>145</v>
      </c>
      <c r="C36" s="106" t="s">
        <v>145</v>
      </c>
      <c r="D36" s="107" t="s">
        <v>145</v>
      </c>
      <c r="E36" s="185"/>
      <c r="F36" s="189"/>
      <c r="G36" s="189"/>
      <c r="H36" s="189"/>
      <c r="I36" s="190"/>
      <c r="J36" s="189"/>
      <c r="K36" s="189"/>
      <c r="L36" s="189"/>
      <c r="M36" s="187"/>
      <c r="N36" s="162" t="str">
        <f t="shared" si="2"/>
        <v/>
      </c>
      <c r="O36" s="163" t="str">
        <f t="shared" si="0"/>
        <v/>
      </c>
      <c r="P36" s="305"/>
      <c r="Q36" s="300"/>
      <c r="R36" s="185"/>
      <c r="S36" s="186"/>
      <c r="T36" s="187" t="s">
        <v>145</v>
      </c>
      <c r="U36" s="213" t="str">
        <f>IF(OR(D36="Select",C36="Select"),"",IF(Q35="FAIL","",((2/(1-B$18)/(1/J36+1/S36)))))</f>
        <v/>
      </c>
      <c r="V36" s="213" t="str">
        <f>IF(OR(D36="Select",C36="Select"),"",IF(Q35="FAIL","",IF(N36=90,"N/A",(S36-B$17)*TAN(N36*PI()/180))))</f>
        <v/>
      </c>
      <c r="W36" s="214" t="str" cm="1">
        <f t="array" ref="W36">IF(OR(D36="Select",C36="Select"),"",IF(Q35="FAIL","",IF(T36="YES",2,IF(T36="No",2.5,NA))*S36))</f>
        <v/>
      </c>
      <c r="X36" s="162" t="str">
        <f>IF(OR(D36="Select",C36="Select"),"",IF(Q35="FAIL","",IF(V36&lt;0,MIN(U36,W36),MIN(U36:W36))))</f>
        <v/>
      </c>
      <c r="Y36" s="218" t="str">
        <f>IF(OR(D36="Select",C36="Select"),"",IF(Q35="FAIL","",2*X36*J36+2*X36*G36+2*J36*G36))</f>
        <v/>
      </c>
      <c r="Z36" s="219" t="str">
        <f>IF(OR(D36="Select",C36="Select"),"",IF(Q35="FAIL","",(B$15*2*Y36*(1-B$18))/(B$16*N36)))</f>
        <v/>
      </c>
      <c r="AA36" s="208" t="str">
        <f>IF(OR(D36="Select",C36="Select"),"",IF(Q35="FAIL","",(R36*I36)/(J36*G36)))</f>
        <v/>
      </c>
      <c r="AB36" s="208" t="str">
        <f>IF(OR(D36="Select",C36="Select"),"",IF(Q35="FAIL","",Z36/(J36*G36)))</f>
        <v/>
      </c>
      <c r="AC36" s="220" t="str">
        <f>IF(OR(D36="Select",C36="Select"),"",IF(Q35="FAIL","",IF(AA36&gt;AB36,"PASS","FAIL")))</f>
        <v/>
      </c>
    </row>
    <row r="37" spans="1:35" x14ac:dyDescent="0.35">
      <c r="A37" s="271"/>
      <c r="B37" s="188" t="s">
        <v>145</v>
      </c>
      <c r="C37" s="106" t="s">
        <v>145</v>
      </c>
      <c r="D37" s="107" t="s">
        <v>145</v>
      </c>
      <c r="E37" s="185"/>
      <c r="F37" s="189"/>
      <c r="G37" s="189"/>
      <c r="H37" s="189"/>
      <c r="I37" s="190"/>
      <c r="J37" s="189"/>
      <c r="K37" s="189"/>
      <c r="L37" s="189"/>
      <c r="M37" s="187"/>
      <c r="N37" s="162" t="str">
        <f t="shared" si="2"/>
        <v/>
      </c>
      <c r="O37" s="163" t="str">
        <f t="shared" si="0"/>
        <v/>
      </c>
      <c r="P37" s="305"/>
      <c r="Q37" s="300"/>
      <c r="R37" s="185"/>
      <c r="S37" s="186"/>
      <c r="T37" s="187" t="s">
        <v>145</v>
      </c>
      <c r="U37" s="213" t="str">
        <f>IF(OR(D37="Select",C37="Select"),"",IF(Q35="FAIL","",((2/(1-B$18)/(1/J37+1/S37)))))</f>
        <v/>
      </c>
      <c r="V37" s="213" t="str">
        <f>IF(OR(D37="Select",C37="Select"),"",IF(Q35="FAIL","",IF(N37=90,"N/A",(S37-B$17)*TAN(N37*PI()/180))))</f>
        <v/>
      </c>
      <c r="W37" s="214" t="str" cm="1">
        <f t="array" ref="W37">IF(OR(D37="Select",C37="Select"),"",IF(Q35="FAIL","",IF(T37="YES",2,IF(T37="No",2.5,NA))*S37))</f>
        <v/>
      </c>
      <c r="X37" s="162" t="str">
        <f>IF(OR(D37="Select",C37="Select"),"",IF(Q35="FAIL","",IF(V37&lt;0,MIN(U37,W37),MIN(U37:W37))))</f>
        <v/>
      </c>
      <c r="Y37" s="218" t="str">
        <f>IF(OR(D37="Select",C37="Select"),"",IF(Q35="FAIL","",2*X37*J37+2*X37*G37+2*J37*G37))</f>
        <v/>
      </c>
      <c r="Z37" s="219" t="str">
        <f>IF(OR(D37="Select",C37="Select"),"",IF(Q35="FAIL","",(B$15*2*Y37*(1-B$18))/(B$16*N37)))</f>
        <v/>
      </c>
      <c r="AA37" s="208" t="str">
        <f>IF(OR(D37="Select",C37="Select"),"",IF(Q35="FAIL","",(R37*I37)/(J37*G37)))</f>
        <v/>
      </c>
      <c r="AB37" s="208" t="str">
        <f>IF(OR(D37="Select",C37="Select"),"",IF(Q35="FAIL","",Z37/(J37*G37)))</f>
        <v/>
      </c>
      <c r="AC37" s="220" t="str">
        <f>IF(OR(D37="Select",C37="Select"),"",IF(Q35="FAIL","",IF(AA37&gt;AB37,"PASS","FAIL")))</f>
        <v/>
      </c>
    </row>
    <row r="38" spans="1:35" x14ac:dyDescent="0.35">
      <c r="A38" s="272"/>
      <c r="B38" s="191" t="s">
        <v>145</v>
      </c>
      <c r="C38" s="114" t="s">
        <v>145</v>
      </c>
      <c r="D38" s="115" t="s">
        <v>145</v>
      </c>
      <c r="E38" s="192"/>
      <c r="F38" s="193"/>
      <c r="G38" s="193"/>
      <c r="H38" s="193"/>
      <c r="I38" s="193"/>
      <c r="J38" s="193"/>
      <c r="K38" s="193"/>
      <c r="L38" s="193"/>
      <c r="M38" s="194"/>
      <c r="N38" s="164" t="str">
        <f t="shared" si="2"/>
        <v/>
      </c>
      <c r="O38" s="165" t="str">
        <f t="shared" si="0"/>
        <v/>
      </c>
      <c r="P38" s="306"/>
      <c r="Q38" s="301"/>
      <c r="R38" s="192"/>
      <c r="S38" s="195"/>
      <c r="T38" s="194" t="s">
        <v>145</v>
      </c>
      <c r="U38" s="221" t="str">
        <f>IF(OR(D38="Select",C38="Select"),"",IF(Q35="FAIL","",((2/(1-B$18)/(1/J38+1/S38)))))</f>
        <v/>
      </c>
      <c r="V38" s="221" t="str">
        <f>IF(OR(D38="Select",C38="Select"),"",IF(Q35="FAIL","",IF(N38=90,"N/A",(S38-B$17)*TAN(N38*PI()/180))))</f>
        <v/>
      </c>
      <c r="W38" s="222" t="str" cm="1">
        <f t="array" ref="W38">IF(OR(D38="Select",C38="Select"),"",IF(Q35="FAIL","",IF(T38="YES",2,IF(T38="No",2.5,NA))*S38))</f>
        <v/>
      </c>
      <c r="X38" s="164" t="str">
        <f>IF(OR(D38="Select",C38="Select"),"",IF(Q35="FAIL","",IF(V38&lt;0,MIN(U38,W38),MIN(U38:W38))))</f>
        <v/>
      </c>
      <c r="Y38" s="223" t="str">
        <f>IF(OR(D38="Select",C38="Select"),"",IF(Q35="FAIL","",2*X38*J38+2*X38*G38+2*J38*G38))</f>
        <v/>
      </c>
      <c r="Z38" s="224" t="str">
        <f>IF(OR(D38="Select",C38="Select"),"",IF(Q35="FAIL","",(B$15*2*Y38*(1-B$18))/(B$16*N38)))</f>
        <v/>
      </c>
      <c r="AA38" s="211" t="str">
        <f>IF(OR(D38="Select",C38="Select"),"",IF(Q35="FAIL","",(R38*I38)/(J38*G38)))</f>
        <v/>
      </c>
      <c r="AB38" s="211" t="str">
        <f>IF(OR(D38="Select",C38="Select"),"",IF(Q35="FAIL","",Z38/(J38*G38)))</f>
        <v/>
      </c>
      <c r="AC38" s="225" t="str">
        <f>IF(OR(D38="Select",C38="Select"),"",IF(Q35="FAIL","",IF(AA38&gt;AB38,"PASS","FAIL")))</f>
        <v/>
      </c>
      <c r="AD38" s="8"/>
    </row>
    <row r="39" spans="1:35" x14ac:dyDescent="0.35">
      <c r="A39" s="270" t="s">
        <v>149</v>
      </c>
      <c r="B39" s="188" t="s">
        <v>145</v>
      </c>
      <c r="C39" s="106" t="s">
        <v>145</v>
      </c>
      <c r="D39" s="107" t="s">
        <v>145</v>
      </c>
      <c r="E39" s="185"/>
      <c r="F39" s="189"/>
      <c r="G39" s="189"/>
      <c r="H39" s="189"/>
      <c r="I39" s="189"/>
      <c r="J39" s="189"/>
      <c r="K39" s="189"/>
      <c r="L39" s="189"/>
      <c r="M39" s="187"/>
      <c r="N39" s="162" t="str">
        <f t="shared" si="2"/>
        <v/>
      </c>
      <c r="O39" s="163" t="str">
        <f t="shared" si="0"/>
        <v/>
      </c>
      <c r="P39" s="297" t="str">
        <f>IF(COUNTIF(N39:N42,"")=0,(0.088*B$15*90/B$16/((((J39*G39)/(G39*J39+G40*J40+G41*J41+G42*J42))*N39)+(((J40*G40)/(G39*J39+G40*J40+G41*J41+G42*J42))*N40)+(((J41*G41)/(G39*J39+G40*J40+G41*J41+G42*J42))*N41)+(((J42*G42)/(G39*J39+G40*J40+G41*J41+G42*J42))*N42))),IF(COUNTIF(N39:N42,"")=1,(0.088*B$15*90/B$16/((((J39*G39)/(G39*J39+G40*J40+G41*J41))*N39)+(((J40*G40)/(G39*J39+G40*J40+G41*J41))*N40)+(((J41*G41)/(G39*J39+G40*J40+G41*J41))*N41))),IF(COUNTIF(N39:N42,"")=2,(0.088*B$15*90/B$16/((((J39*G39)/(G39*J39+G40*J40))*N39)+(((J40*G40)/(G39*J39+G40*J40))*N40))),IF(COUNTIF(N39:N42,"")=3,(0.088*B$15*90/B$16/N39),""))))</f>
        <v/>
      </c>
      <c r="Q39" s="300" t="str">
        <f>IF(P39="","",IF(P39&gt;80%,"FAIL",IF(P39&lt;=0,"FAIL","PASS")))</f>
        <v/>
      </c>
      <c r="R39" s="185"/>
      <c r="S39" s="186"/>
      <c r="T39" s="187" t="s">
        <v>145</v>
      </c>
      <c r="U39" s="213" t="str">
        <f>IF(OR(D39="Select",C39="Select"),"",IF(Q39="FAIL","",((2/(1-B$18)/(1/J39+1/S39)))))</f>
        <v/>
      </c>
      <c r="V39" s="213" t="str">
        <f>IF(OR(D39="Select",C39="Select"),"",IF(Q39="FAIL","",IF(N39=90,"N/A",(S39-B$17)*TAN(N39*PI()/180))))</f>
        <v/>
      </c>
      <c r="W39" s="214" t="str" cm="1">
        <f t="array" ref="W39">IF(OR(D39="Select",C39="Select"),"",IF(Q39="FAIL","",IF(T39="YES",2,IF(T39="No",2.5,NA))*S39))</f>
        <v/>
      </c>
      <c r="X39" s="162" t="str">
        <f>IF(OR(D39="Select",C39="Select"),"",IF(Q39="FAIL","",IF(V39&lt;0,MIN(U39,W39),MIN(U39:W39))))</f>
        <v/>
      </c>
      <c r="Y39" s="218" t="str">
        <f>IF(OR(D39="Select",C39="Select"),"",IF(Q39="FAIL","",2*X39*J39+2*X39*G39+2*J39*G39))</f>
        <v/>
      </c>
      <c r="Z39" s="219" t="str">
        <f>IF(OR(D39="Select",C39="Select"),"",IF(Q39="FAIL","",(B$15*2*Y39*(1-B$18))/(B$16*N39)))</f>
        <v/>
      </c>
      <c r="AA39" s="208" t="str">
        <f>IF(OR(D39="Select",C39="Select"),"",IF(Q39="FAIL","",(R39*I39)/(J39*G39)))</f>
        <v/>
      </c>
      <c r="AB39" s="208" t="str">
        <f>IF(OR(D39="Select",C39="Select"),"",IF(Q39="FAIL","",Z39/(J39*G39)))</f>
        <v/>
      </c>
      <c r="AC39" s="220" t="str">
        <f>IF(OR(D39="Select",C39="Select"),"",IF(Q39="FAIL","",IF(AA39&gt;AB39,"PASS","FAIL")))</f>
        <v/>
      </c>
    </row>
    <row r="40" spans="1:35" x14ac:dyDescent="0.35">
      <c r="A40" s="271"/>
      <c r="B40" s="188" t="s">
        <v>145</v>
      </c>
      <c r="C40" s="106" t="s">
        <v>145</v>
      </c>
      <c r="D40" s="107" t="s">
        <v>145</v>
      </c>
      <c r="E40" s="185"/>
      <c r="F40" s="189"/>
      <c r="G40" s="189"/>
      <c r="H40" s="189"/>
      <c r="I40" s="190"/>
      <c r="J40" s="189"/>
      <c r="K40" s="189"/>
      <c r="L40" s="189"/>
      <c r="M40" s="187"/>
      <c r="N40" s="162" t="str">
        <f t="shared" si="2"/>
        <v/>
      </c>
      <c r="O40" s="163" t="str">
        <f t="shared" si="0"/>
        <v/>
      </c>
      <c r="P40" s="297"/>
      <c r="Q40" s="300"/>
      <c r="R40" s="185"/>
      <c r="S40" s="186"/>
      <c r="T40" s="187" t="s">
        <v>145</v>
      </c>
      <c r="U40" s="213" t="str">
        <f>IF(OR(D40="Select",C40="Select"),"",IF(Q39="FAIL","",((2/(1-B$18)/(1/J40+1/S40)))))</f>
        <v/>
      </c>
      <c r="V40" s="213" t="str">
        <f>IF(OR(D40="Select",C40="Select"),"",IF(Q39="FAIL","",IF(N40=90,"N/A",(S40-B$17)*TAN(N40*PI()/180))))</f>
        <v/>
      </c>
      <c r="W40" s="214" t="str" cm="1">
        <f t="array" ref="W40">IF(OR(D40="Select",C40="Select"),"",IF(Q39="FAIL","",IF(T40="YES",2,IF(T40="No",2.5,NA))*S40))</f>
        <v/>
      </c>
      <c r="X40" s="162" t="str">
        <f>IF(OR(D40="Select",C40="Select"),"",IF(Q39="FAIL","",IF(V40&lt;0,MIN(U40,W40),MIN(U40:W40))))</f>
        <v/>
      </c>
      <c r="Y40" s="218" t="str">
        <f>IF(OR(D40="Select",C40="Select"),"",IF(Q39="FAIL","",2*X40*J40+2*X40*G40+2*J40*G40))</f>
        <v/>
      </c>
      <c r="Z40" s="219" t="str">
        <f>IF(OR(D40="Select",C40="Select"),"",IF(Q39="FAIL","",(B$15*2*Y40*(1-B$18))/(B$16*N40)))</f>
        <v/>
      </c>
      <c r="AA40" s="208" t="str">
        <f>IF(OR(D40="Select",C40="Select"),"",IF(Q39="FAIL","",(R40*I40)/(J40*G40)))</f>
        <v/>
      </c>
      <c r="AB40" s="208" t="str">
        <f>IF(OR(D40="Select",C40="Select"),"",IF(Q39="FAIL","",Z40/(J40*G40)))</f>
        <v/>
      </c>
      <c r="AC40" s="220" t="str">
        <f>IF(OR(D40="Select",C40="Select"),"",IF(Q39="FAIL","",IF(AA40&gt;AB40,"PASS","FAIL")))</f>
        <v/>
      </c>
    </row>
    <row r="41" spans="1:35" x14ac:dyDescent="0.35">
      <c r="A41" s="271"/>
      <c r="B41" s="188" t="s">
        <v>145</v>
      </c>
      <c r="C41" s="106" t="s">
        <v>145</v>
      </c>
      <c r="D41" s="107" t="s">
        <v>145</v>
      </c>
      <c r="E41" s="185"/>
      <c r="F41" s="189"/>
      <c r="G41" s="189"/>
      <c r="H41" s="189"/>
      <c r="I41" s="190"/>
      <c r="J41" s="189"/>
      <c r="K41" s="189"/>
      <c r="L41" s="189"/>
      <c r="M41" s="187"/>
      <c r="N41" s="162" t="str">
        <f t="shared" si="2"/>
        <v/>
      </c>
      <c r="O41" s="163" t="str">
        <f t="shared" si="0"/>
        <v/>
      </c>
      <c r="P41" s="297"/>
      <c r="Q41" s="300"/>
      <c r="R41" s="185"/>
      <c r="S41" s="186"/>
      <c r="T41" s="187" t="s">
        <v>145</v>
      </c>
      <c r="U41" s="213" t="str">
        <f>IF(OR(D41="Select",C41="Select"),"",IF(Q39="FAIL","",((2/(1-B$18)/(1/J41+1/S41)))))</f>
        <v/>
      </c>
      <c r="V41" s="213" t="str">
        <f>IF(OR(D41="Select",C41="Select"),"",IF(Q39="FAIL","",IF(N41=90,"N/A",(S41-B$17)*TAN(N41*PI()/180))))</f>
        <v/>
      </c>
      <c r="W41" s="214" t="str" cm="1">
        <f t="array" ref="W41">IF(OR(D41="Select",C41="Select"),"",IF(Q39="FAIL","",IF(T41="YES",2,IF(T41="No",2.5,NA))*S41))</f>
        <v/>
      </c>
      <c r="X41" s="162" t="str">
        <f>IF(OR(D41="Select",C41="Select"),"",IF(Q39="FAIL","",IF(V41&lt;0,MIN(U41,W41),MIN(U41:W41))))</f>
        <v/>
      </c>
      <c r="Y41" s="218" t="str">
        <f>IF(OR(D41="Select",C41="Select"),"",IF(Q39="FAIL","",2*X41*J41+2*X41*G41+2*J41*G41))</f>
        <v/>
      </c>
      <c r="Z41" s="219" t="str">
        <f>IF(OR(D41="Select",C41="Select"),"",IF(Q39="FAIL","",(B$15*2*Y41*(1-B$18))/(B$16*N41)))</f>
        <v/>
      </c>
      <c r="AA41" s="208" t="str">
        <f>IF(OR(D41="Select",C41="Select"),"",IF(Q39="FAIL","",(R41*I41)/(J41*G41)))</f>
        <v/>
      </c>
      <c r="AB41" s="208" t="str">
        <f>IF(OR(D41="Select",C41="Select"),"",IF(Q39="FAIL","",Z41/(J41*G41)))</f>
        <v/>
      </c>
      <c r="AC41" s="220" t="str">
        <f>IF(OR(D41="Select",C41="Select"),"",IF(Q39="FAIL","",IF(AA41&gt;AB41,"PASS","FAIL")))</f>
        <v/>
      </c>
    </row>
    <row r="42" spans="1:35" x14ac:dyDescent="0.35">
      <c r="A42" s="272"/>
      <c r="B42" s="191" t="s">
        <v>145</v>
      </c>
      <c r="C42" s="114" t="s">
        <v>145</v>
      </c>
      <c r="D42" s="115" t="s">
        <v>145</v>
      </c>
      <c r="E42" s="192"/>
      <c r="F42" s="193"/>
      <c r="G42" s="193"/>
      <c r="H42" s="193"/>
      <c r="I42" s="193"/>
      <c r="J42" s="193"/>
      <c r="K42" s="193"/>
      <c r="L42" s="193"/>
      <c r="M42" s="194"/>
      <c r="N42" s="164" t="str">
        <f t="shared" si="2"/>
        <v/>
      </c>
      <c r="O42" s="165" t="str">
        <f t="shared" si="0"/>
        <v/>
      </c>
      <c r="P42" s="298"/>
      <c r="Q42" s="301"/>
      <c r="R42" s="192"/>
      <c r="S42" s="195"/>
      <c r="T42" s="194" t="s">
        <v>145</v>
      </c>
      <c r="U42" s="221" t="str">
        <f>IF(OR(D42="Select",C42="Select"),"",IF(Q39="FAIL","",((2/(1-B$18)/(1/J42+1/S42)))))</f>
        <v/>
      </c>
      <c r="V42" s="221" t="str">
        <f>IF(OR(D42="Select",C42="Select"),"",IF(Q39="FAIL","",IF(N42=90,"N/A",(S42-B$17)*TAN(N42*PI()/180))))</f>
        <v/>
      </c>
      <c r="W42" s="222" t="str" cm="1">
        <f t="array" ref="W42">IF(OR(D42="Select",C42="Select"),"",IF(Q39="FAIL","",IF(T42="YES",2,IF(T42="No",2.5,NA))*S42))</f>
        <v/>
      </c>
      <c r="X42" s="164" t="str">
        <f>IF(OR(D42="Select",C42="Select"),"",IF(Q39="FAIL","",IF(V42&lt;0,MIN(U42,W42),MIN(U42:W42))))</f>
        <v/>
      </c>
      <c r="Y42" s="223" t="str">
        <f>IF(OR(D42="Select",C42="Select"),"",IF(Q39="FAIL","",2*X42*J42+2*X42*G42+2*J42*G42))</f>
        <v/>
      </c>
      <c r="Z42" s="224" t="str">
        <f>IF(OR(D42="Select",C42="Select"),"",IF(Q39="FAIL","",(B$15*2*Y42*(1-B$18))/(B$16*N42)))</f>
        <v/>
      </c>
      <c r="AA42" s="211" t="str">
        <f>IF(OR(D42="Select",C42="Select"),"",IF(Q39="FAIL","",(R42*I42)/(J42*G42)))</f>
        <v/>
      </c>
      <c r="AB42" s="211" t="str">
        <f>IF(OR(D42="Select",C42="Select"),"",IF(Q39="FAIL","",Z42/(J42*G42)))</f>
        <v/>
      </c>
      <c r="AC42" s="225" t="str">
        <f>IF(OR(D42="Select",C42="Select"),"",IF(Q39="FAIL","",IF(AA42&gt;AB42,"PASS","FAIL")))</f>
        <v/>
      </c>
    </row>
    <row r="43" spans="1:35" x14ac:dyDescent="0.35">
      <c r="A43" s="270" t="s">
        <v>170</v>
      </c>
      <c r="B43" s="188" t="s">
        <v>145</v>
      </c>
      <c r="C43" s="106" t="s">
        <v>145</v>
      </c>
      <c r="D43" s="107" t="s">
        <v>145</v>
      </c>
      <c r="E43" s="185"/>
      <c r="F43" s="189"/>
      <c r="G43" s="189"/>
      <c r="H43" s="189"/>
      <c r="I43" s="189"/>
      <c r="J43" s="189"/>
      <c r="K43" s="189"/>
      <c r="L43" s="189"/>
      <c r="M43" s="187"/>
      <c r="N43" s="162" t="str">
        <f t="shared" si="2"/>
        <v/>
      </c>
      <c r="O43" s="163" t="str">
        <f t="shared" si="0"/>
        <v/>
      </c>
      <c r="P43" s="297" t="str">
        <f>IF(COUNTIF(N43:N46,"")=0,(0.088*B$15*90/B$16/((((J43*G43)/(G43*J43+G44*J44+G45*J45+G46*J46))*N43)+(((J44*G44)/(G43*J43+G44*J44+G45*J45+G46*J46))*N44)+(((J45*G45)/(G43*J43+G44*J44+G45*J45+G46*J46))*N45)+(((J46*G46)/(G43*J43+G44*J44+G45*J45+G46*J46))*N46))),IF(COUNTIF(N43:N46,"")=1,(0.088*B$15*90/B$16/((((J43*G43)/(G43*J43+G44*J44+G45*J45))*N43)+(((J44*G44)/(G43*J43+G44*J44+G45*J45))*N44)+(((J45*G45)/(G43*J43+G44*J44+G45*J45))*N45))),IF(COUNTIF(N43:N46,"")=2,(0.088*B$15*90/B$16/((((J43*G43)/(G43*J43+G44*J44))*N43)+(((J44*G44)/(G43*J43+G44*J44))*N44))),IF(COUNTIF(N43:N46,"")=3,(0.088*B$15*90/B$16/N43),""))))</f>
        <v/>
      </c>
      <c r="Q43" s="300" t="str">
        <f>IF(P43="","",IF(P43&gt;80%,"FAIL",IF(P43&lt;=0,"FAIL","PASS")))</f>
        <v/>
      </c>
      <c r="R43" s="185"/>
      <c r="S43" s="186"/>
      <c r="T43" s="187" t="s">
        <v>145</v>
      </c>
      <c r="U43" s="213" t="str">
        <f>IF(OR(D43="Select",C43="Select"),"",IF(Q43="FAIL","",((2/(1-B$18)/(1/J43+1/S43)))))</f>
        <v/>
      </c>
      <c r="V43" s="213" t="str">
        <f>IF(OR(D43="Select",C43="Select"),"",IF(Q43="FAIL","",IF(N43=90,"N/A",(S43-B$17)*TAN(N43*PI()/180))))</f>
        <v/>
      </c>
      <c r="W43" s="214" t="str" cm="1">
        <f t="array" ref="W43">IF(OR(D43="Select",C43="Select"),"",IF(Q43="FAIL","",IF(T43="YES",2,IF(T43="No",2.5,NA))*S43))</f>
        <v/>
      </c>
      <c r="X43" s="162" t="str">
        <f>IF(OR(D43="Select",C43="Select"),"",IF(Q43="FAIL","",IF(V43&lt;0,MIN(U43,W43),MIN(U43:W43))))</f>
        <v/>
      </c>
      <c r="Y43" s="218" t="str">
        <f>IF(OR(D43="Select",C43="Select"),"",IF(Q43="FAIL","",2*X43*J43+2*X43*G43+2*J43*G43))</f>
        <v/>
      </c>
      <c r="Z43" s="219" t="str">
        <f>IF(OR(D43="Select",C43="Select"),"",IF(Q43="FAIL","",(B$15*2*Y43*(1-B$18))/(B$16*N43)))</f>
        <v/>
      </c>
      <c r="AA43" s="208" t="str">
        <f>IF(OR(D43="Select",C43="Select"),"",IF(Q43="FAIL","",(R43*I43)/(J43*G43)))</f>
        <v/>
      </c>
      <c r="AB43" s="208" t="str">
        <f>IF(OR(D43="Select",C43="Select"),"",IF(Q43="FAIL","",Z43/(J43*G43)))</f>
        <v/>
      </c>
      <c r="AC43" s="220" t="str">
        <f>IF(OR(D43="Select",C43="Select"),"",IF(Q43="FAIL","",IF(AA43&gt;AB43,"PASS","FAIL")))</f>
        <v/>
      </c>
    </row>
    <row r="44" spans="1:35" x14ac:dyDescent="0.35">
      <c r="A44" s="271"/>
      <c r="B44" s="188" t="s">
        <v>145</v>
      </c>
      <c r="C44" s="106" t="s">
        <v>145</v>
      </c>
      <c r="D44" s="107" t="s">
        <v>145</v>
      </c>
      <c r="E44" s="185"/>
      <c r="F44" s="189"/>
      <c r="G44" s="189"/>
      <c r="H44" s="189"/>
      <c r="I44" s="190"/>
      <c r="J44" s="189"/>
      <c r="K44" s="189"/>
      <c r="L44" s="189"/>
      <c r="M44" s="187"/>
      <c r="N44" s="162" t="str">
        <f t="shared" si="2"/>
        <v/>
      </c>
      <c r="O44" s="163" t="str">
        <f t="shared" si="0"/>
        <v/>
      </c>
      <c r="P44" s="297"/>
      <c r="Q44" s="300"/>
      <c r="R44" s="185"/>
      <c r="S44" s="186"/>
      <c r="T44" s="187" t="s">
        <v>145</v>
      </c>
      <c r="U44" s="213" t="str">
        <f>IF(OR(D44="Select",C44="Select"),"",IF(Q43="FAIL","",((2/(1-B$18)/(1/J44+1/S44)))))</f>
        <v/>
      </c>
      <c r="V44" s="213" t="str">
        <f>IF(OR(D44="Select",C44="Select"),"",IF(Q43="FAIL","",IF(N44=90,"N/A",(S44-B$17)*TAN(N44*PI()/180))))</f>
        <v/>
      </c>
      <c r="W44" s="214" t="str" cm="1">
        <f t="array" ref="W44">IF(OR(D44="Select",C44="Select"),"",IF(Q43="FAIL","",IF(T44="YES",2,IF(T44="No",2.5,NA))*S44))</f>
        <v/>
      </c>
      <c r="X44" s="162" t="str">
        <f>IF(OR(D44="Select",C44="Select"),"",IF(Q43="FAIL","",IF(V44&lt;0,MIN(U44,W44),MIN(U44:W44))))</f>
        <v/>
      </c>
      <c r="Y44" s="218" t="str">
        <f>IF(OR(D44="Select",C44="Select"),"",IF(Q43="FAIL","",2*X44*J44+2*X44*G44+2*J44*G44))</f>
        <v/>
      </c>
      <c r="Z44" s="219" t="str">
        <f>IF(OR(D44="Select",C44="Select"),"",IF(Q43="FAIL","",(B$15*2*Y44*(1-B$18))/(B$16*N44)))</f>
        <v/>
      </c>
      <c r="AA44" s="208" t="str">
        <f>IF(OR(D44="Select",C44="Select"),"",IF(Q43="FAIL","",(R44*I44)/(J44*G44)))</f>
        <v/>
      </c>
      <c r="AB44" s="208" t="str">
        <f>IF(OR(D44="Select",C44="Select"),"",IF(Q43="FAIL","",Z44/(J44*G44)))</f>
        <v/>
      </c>
      <c r="AC44" s="220" t="str">
        <f>IF(OR(D44="Select",C44="Select"),"",IF(Q43="FAIL","",IF(AA44&gt;AB44,"PASS","FAIL")))</f>
        <v/>
      </c>
    </row>
    <row r="45" spans="1:35" x14ac:dyDescent="0.35">
      <c r="A45" s="271"/>
      <c r="B45" s="188" t="s">
        <v>145</v>
      </c>
      <c r="C45" s="106" t="s">
        <v>145</v>
      </c>
      <c r="D45" s="107" t="s">
        <v>145</v>
      </c>
      <c r="E45" s="185"/>
      <c r="F45" s="189"/>
      <c r="G45" s="189"/>
      <c r="H45" s="189"/>
      <c r="I45" s="190"/>
      <c r="J45" s="189"/>
      <c r="K45" s="189"/>
      <c r="L45" s="189"/>
      <c r="M45" s="187"/>
      <c r="N45" s="162" t="str">
        <f t="shared" si="2"/>
        <v/>
      </c>
      <c r="O45" s="163" t="str">
        <f t="shared" si="0"/>
        <v/>
      </c>
      <c r="P45" s="297"/>
      <c r="Q45" s="300"/>
      <c r="R45" s="185"/>
      <c r="S45" s="186"/>
      <c r="T45" s="187" t="s">
        <v>145</v>
      </c>
      <c r="U45" s="213" t="str">
        <f>IF(OR(D45="Select",C45="Select"),"",IF(Q43="FAIL","",((2/(1-B$18)/(1/J45+1/S45)))))</f>
        <v/>
      </c>
      <c r="V45" s="213" t="str">
        <f>IF(OR(D45="Select",C45="Select"),"",IF(Q43="FAIL","",IF(N45=90,"N/A",(S45-B$17)*TAN(N45*PI()/180))))</f>
        <v/>
      </c>
      <c r="W45" s="214" t="str" cm="1">
        <f t="array" ref="W45">IF(OR(D45="Select",C45="Select"),"",IF(Q43="FAIL","",IF(T45="YES",2,IF(T45="No",2.5,NA))*S45))</f>
        <v/>
      </c>
      <c r="X45" s="162" t="str">
        <f>IF(OR(D45="Select",C45="Select"),"",IF(Q43="FAIL","",IF(V45&lt;0,MIN(U45,W45),MIN(U45:W45))))</f>
        <v/>
      </c>
      <c r="Y45" s="218" t="str">
        <f>IF(OR(D45="Select",C45="Select"),"",IF(Q43="FAIL","",2*X45*J45+2*X45*G45+2*J45*G45))</f>
        <v/>
      </c>
      <c r="Z45" s="219" t="str">
        <f>IF(OR(D45="Select",C45="Select"),"",IF(Q43="FAIL","",(B$15*2*Y45*(1-B$18))/(B$16*N45)))</f>
        <v/>
      </c>
      <c r="AA45" s="208" t="str">
        <f>IF(OR(D45="Select",C45="Select"),"",IF(Q43="FAIL","",(R45*I45)/(J45*G45)))</f>
        <v/>
      </c>
      <c r="AB45" s="208" t="str">
        <f>IF(OR(D45="Select",C45="Select"),"",IF(Q43="FAIL","",Z45/(J45*G45)))</f>
        <v/>
      </c>
      <c r="AC45" s="220" t="str">
        <f>IF(OR(D45="Select",C45="Select"),"",IF(Q43="FAIL","",IF(AA45&gt;AB45,"PASS","FAIL")))</f>
        <v/>
      </c>
    </row>
    <row r="46" spans="1:35" x14ac:dyDescent="0.35">
      <c r="A46" s="272"/>
      <c r="B46" s="191" t="s">
        <v>145</v>
      </c>
      <c r="C46" s="114" t="s">
        <v>145</v>
      </c>
      <c r="D46" s="115" t="s">
        <v>145</v>
      </c>
      <c r="E46" s="192"/>
      <c r="F46" s="193"/>
      <c r="G46" s="193"/>
      <c r="H46" s="193"/>
      <c r="I46" s="193"/>
      <c r="J46" s="193"/>
      <c r="K46" s="193"/>
      <c r="L46" s="193"/>
      <c r="M46" s="194"/>
      <c r="N46" s="164" t="str">
        <f t="shared" si="2"/>
        <v/>
      </c>
      <c r="O46" s="165" t="str">
        <f t="shared" si="0"/>
        <v/>
      </c>
      <c r="P46" s="298"/>
      <c r="Q46" s="301"/>
      <c r="R46" s="192"/>
      <c r="S46" s="195"/>
      <c r="T46" s="194" t="s">
        <v>145</v>
      </c>
      <c r="U46" s="221" t="str">
        <f>IF(OR(D46="Select",C46="Select"),"",IF(Q43="FAIL","",((2/(1-B$18)/(1/J46+1/S46)))))</f>
        <v/>
      </c>
      <c r="V46" s="221" t="str">
        <f>IF(OR(D46="Select",C46="Select"),"",IF(Q43="FAIL","",IF(N46=90,"N/A",(S46-B$17)*TAN(N46*PI()/180))))</f>
        <v/>
      </c>
      <c r="W46" s="222" t="str" cm="1">
        <f t="array" ref="W46">IF(OR(D46="Select",C46="Select"),"",IF(Q43="FAIL","",IF(T46="YES",2,IF(T46="No",2.5,NA))*S46))</f>
        <v/>
      </c>
      <c r="X46" s="164" t="str">
        <f>IF(OR(D46="Select",C46="Select"),"",IF(Q43="FAIL","",IF(V46&lt;0,MIN(U46,W46),MIN(U46:W46))))</f>
        <v/>
      </c>
      <c r="Y46" s="223" t="str">
        <f>IF(OR(D46="Select",C46="Select"),"",IF(Q43="FAIL","",2*X46*J46+2*X46*G46+2*J46*G46))</f>
        <v/>
      </c>
      <c r="Z46" s="224" t="str">
        <f>IF(OR(D46="Select",C46="Select"),"",IF(Q43="FAIL","",(B$15*2*Y46*(1-B$18))/(B$16*N46)))</f>
        <v/>
      </c>
      <c r="AA46" s="211" t="str">
        <f>IF(OR(D46="Select",C46="Select"),"",IF(Q43="FAIL","",(R46*I46)/(J46*G46)))</f>
        <v/>
      </c>
      <c r="AB46" s="211" t="str">
        <f>IF(OR(D46="Select",C46="Select"),"",IF(Q43="FAIL","",Z46/(J46*G46)))</f>
        <v/>
      </c>
      <c r="AC46" s="225" t="str">
        <f>IF(OR(D46="Select",C46="Select"),"",IF(Q43="FAIL","",IF(AA46&gt;AB46,"PASS","FAIL")))</f>
        <v/>
      </c>
    </row>
    <row r="47" spans="1:35" x14ac:dyDescent="0.35">
      <c r="A47" s="270" t="s">
        <v>171</v>
      </c>
      <c r="B47" s="188" t="s">
        <v>145</v>
      </c>
      <c r="C47" s="106" t="s">
        <v>145</v>
      </c>
      <c r="D47" s="107" t="s">
        <v>145</v>
      </c>
      <c r="E47" s="185"/>
      <c r="F47" s="189"/>
      <c r="G47" s="189"/>
      <c r="H47" s="189"/>
      <c r="I47" s="189"/>
      <c r="J47" s="189"/>
      <c r="K47" s="189"/>
      <c r="L47" s="189"/>
      <c r="M47" s="187"/>
      <c r="N47" s="162" t="str">
        <f t="shared" si="2"/>
        <v/>
      </c>
      <c r="O47" s="163" t="str">
        <f t="shared" si="0"/>
        <v/>
      </c>
      <c r="P47" s="297" t="str">
        <f>IF(COUNTIF(N47:N50,"")=0,(0.088*B$15*90/B$16/((((J47*G47)/(G47*J47+G48*J48+G49*J49+G50*J50))*N47)+(((J48*G48)/(G47*J47+G48*J48+G49*J49+G50*J50))*N48)+(((J49*G49)/(G47*J47+G48*J48+G49*J49+G50*J50))*N49)+(((J50*G50)/(G47*J47+G48*J48+G49*J49+G50*J50))*N50))),IF(COUNTIF(N47:N50,"")=1,(0.088*B$15*90/B$16/((((J47*G47)/(G47*J47+G48*J48+G49*J49))*N47)+(((J48*G48)/(G47*J47+G48*J48+G49*J49))*N48)+(((J49*G49)/(G47*J47+G48*J48+G49*J49))*N49))),IF(COUNTIF(N47:N50,"")=2,(0.088*B$15*90/B$16/((((J47*G47)/(G47*J47+G48*J48))*N47)+(((J48*G48)/(G47*J47+G48*J48))*N48))),IF(COUNTIF(N47:N50,"")=3,(0.088*B$15*90/B$16/N47),""))))</f>
        <v/>
      </c>
      <c r="Q47" s="300" t="str">
        <f>IF(P47="","",IF(P47&gt;80%,"FAIL",IF(P47&lt;=0,"FAIL","PASS")))</f>
        <v/>
      </c>
      <c r="R47" s="185"/>
      <c r="S47" s="186"/>
      <c r="T47" s="187" t="s">
        <v>145</v>
      </c>
      <c r="U47" s="213" t="str">
        <f>IF(OR(D47="Select",C47="Select"),"",IF(Q47="FAIL","",((2/(1-B$18)/(1/J47+1/S47)))))</f>
        <v/>
      </c>
      <c r="V47" s="213" t="str">
        <f>IF(OR(D47="Select",C47="Select"),"",IF(Q47="FAIL","",IF(N47=90,"N/A",(S47-B$17)*TAN(N47*PI()/180))))</f>
        <v/>
      </c>
      <c r="W47" s="214" t="str" cm="1">
        <f t="array" ref="W47">IF(OR(D47="Select",C47="Select"),"",IF(Q47="FAIL","",IF(T47="YES",2,IF(T47="No",2.5,NA))*S47))</f>
        <v/>
      </c>
      <c r="X47" s="162" t="str">
        <f>IF(OR(D47="Select",C47="Select"),"",IF(Q47="FAIL","",IF(V47&lt;0,MIN(U47,W47),MIN(U47:W47))))</f>
        <v/>
      </c>
      <c r="Y47" s="218" t="str">
        <f>IF(OR(D47="Select",C47="Select"),"",IF(Q47="FAIL","",2*X47*J47+2*X47*G47+2*J47*G47))</f>
        <v/>
      </c>
      <c r="Z47" s="219" t="str">
        <f>IF(OR(D47="Select",C47="Select"),"",IF(Q47="FAIL","",(B$15*2*Y47*(1-B$18))/(B$16*N47)))</f>
        <v/>
      </c>
      <c r="AA47" s="208" t="str">
        <f>IF(OR(D47="Select",C47="Select"),"",IF(Q47="FAIL","",(R47*I47)/(J47*G47)))</f>
        <v/>
      </c>
      <c r="AB47" s="208" t="str">
        <f>IF(OR(D47="Select",C47="Select"),"",IF(Q47="FAIL","",Z47/(J47*G47)))</f>
        <v/>
      </c>
      <c r="AC47" s="220" t="str">
        <f>IF(OR(D47="Select",C47="Select"),"",IF(Q47="FAIL","",IF(AA47&gt;AB47,"PASS","FAIL")))</f>
        <v/>
      </c>
    </row>
    <row r="48" spans="1:35" x14ac:dyDescent="0.35">
      <c r="A48" s="271"/>
      <c r="B48" s="188" t="s">
        <v>145</v>
      </c>
      <c r="C48" s="106" t="s">
        <v>145</v>
      </c>
      <c r="D48" s="107" t="s">
        <v>145</v>
      </c>
      <c r="E48" s="185"/>
      <c r="F48" s="189"/>
      <c r="G48" s="189"/>
      <c r="H48" s="189"/>
      <c r="I48" s="190"/>
      <c r="J48" s="189"/>
      <c r="K48" s="189"/>
      <c r="L48" s="189"/>
      <c r="M48" s="187"/>
      <c r="N48" s="162" t="str">
        <f t="shared" si="2"/>
        <v/>
      </c>
      <c r="O48" s="163" t="str">
        <f t="shared" si="0"/>
        <v/>
      </c>
      <c r="P48" s="297"/>
      <c r="Q48" s="300"/>
      <c r="R48" s="185"/>
      <c r="S48" s="186"/>
      <c r="T48" s="187" t="s">
        <v>145</v>
      </c>
      <c r="U48" s="213" t="str">
        <f>IF(OR(D48="Select",C48="Select"),"",IF(Q47="FAIL","",((2/(1-B$18)/(1/J48+1/S48)))))</f>
        <v/>
      </c>
      <c r="V48" s="213" t="str">
        <f>IF(OR(D48="Select",C48="Select"),"",IF(Q47="FAIL","",IF(N48=90,"N/A",(S48-B$17)*TAN(N48*PI()/180))))</f>
        <v/>
      </c>
      <c r="W48" s="214" t="str" cm="1">
        <f t="array" ref="W48">IF(OR(D48="Select",C48="Select"),"",IF(Q47="FAIL","",IF(T48="YES",2,IF(T48="No",2.5,NA))*S48))</f>
        <v/>
      </c>
      <c r="X48" s="162" t="str">
        <f>IF(OR(D48="Select",C48="Select"),"",IF(Q47="FAIL","",IF(V48&lt;0,MIN(U48,W48),MIN(U48:W48))))</f>
        <v/>
      </c>
      <c r="Y48" s="218" t="str">
        <f>IF(OR(D48="Select",C48="Select"),"",IF(Q47="FAIL","",2*X48*J48+2*X48*G48+2*J48*G48))</f>
        <v/>
      </c>
      <c r="Z48" s="219" t="str">
        <f>IF(OR(D48="Select",C48="Select"),"",IF(Q47="FAIL","",(B$15*2*Y48*(1-B$18))/(B$16*N48)))</f>
        <v/>
      </c>
      <c r="AA48" s="208" t="str">
        <f>IF(OR(D48="Select",C48="Select"),"",IF(Q47="FAIL","",(R48*I48)/(J48*G48)))</f>
        <v/>
      </c>
      <c r="AB48" s="208" t="str">
        <f>IF(OR(D48="Select",C48="Select"),"",IF(Q47="FAIL","",Z48/(J48*G48)))</f>
        <v/>
      </c>
      <c r="AC48" s="220" t="str">
        <f>IF(OR(D48="Select",C48="Select"),"",IF(Q47="FAIL","",IF(AA48&gt;AB48,"PASS","FAIL")))</f>
        <v/>
      </c>
    </row>
    <row r="49" spans="1:29" x14ac:dyDescent="0.35">
      <c r="A49" s="271"/>
      <c r="B49" s="188" t="s">
        <v>145</v>
      </c>
      <c r="C49" s="106" t="s">
        <v>145</v>
      </c>
      <c r="D49" s="107" t="s">
        <v>145</v>
      </c>
      <c r="E49" s="185"/>
      <c r="F49" s="189"/>
      <c r="G49" s="189"/>
      <c r="H49" s="189"/>
      <c r="I49" s="190"/>
      <c r="J49" s="189"/>
      <c r="K49" s="189"/>
      <c r="L49" s="189"/>
      <c r="M49" s="187"/>
      <c r="N49" s="162" t="str">
        <f t="shared" si="2"/>
        <v/>
      </c>
      <c r="O49" s="163" t="str">
        <f t="shared" si="0"/>
        <v/>
      </c>
      <c r="P49" s="297"/>
      <c r="Q49" s="300"/>
      <c r="R49" s="185"/>
      <c r="S49" s="186"/>
      <c r="T49" s="187" t="s">
        <v>145</v>
      </c>
      <c r="U49" s="213" t="str">
        <f>IF(OR(D49="Select",C49="Select"),"",IF(Q47="FAIL","",((2/(1-B$18)/(1/J49+1/S49)))))</f>
        <v/>
      </c>
      <c r="V49" s="213" t="str">
        <f>IF(OR(D49="Select",C49="Select"),"",IF(Q47="FAIL","",IF(N49=90,"N/A",(S49-B$17)*TAN(N49*PI()/180))))</f>
        <v/>
      </c>
      <c r="W49" s="214" t="str" cm="1">
        <f t="array" ref="W49">IF(OR(D49="Select",C49="Select"),"",IF(Q47="FAIL","",IF(T49="YES",2,IF(T49="No",2.5,NA))*S49))</f>
        <v/>
      </c>
      <c r="X49" s="162" t="str">
        <f>IF(OR(D49="Select",C49="Select"),"",IF(Q47="FAIL","",IF(V49&lt;0,MIN(U49,W49),MIN(U49:W49))))</f>
        <v/>
      </c>
      <c r="Y49" s="218" t="str">
        <f>IF(OR(D49="Select",C49="Select"),"",IF(Q47="FAIL","",2*X49*J49+2*X49*G49+2*J49*G49))</f>
        <v/>
      </c>
      <c r="Z49" s="219" t="str">
        <f>IF(OR(D49="Select",C49="Select"),"",IF(Q47="FAIL","",(B$15*2*Y49*(1-B$18))/(B$16*N49)))</f>
        <v/>
      </c>
      <c r="AA49" s="208" t="str">
        <f>IF(OR(D49="Select",C49="Select"),"",IF(Q47="FAIL","",(R49*I49)/(J49*G49)))</f>
        <v/>
      </c>
      <c r="AB49" s="208" t="str">
        <f>IF(OR(D49="Select",C49="Select"),"",IF(Q47="FAIL","",Z49/(J49*G49)))</f>
        <v/>
      </c>
      <c r="AC49" s="220" t="str">
        <f>IF(OR(D49="Select",C49="Select"),"",IF(Q47="FAIL","",IF(AA49&gt;AB49,"PASS","FAIL")))</f>
        <v/>
      </c>
    </row>
    <row r="50" spans="1:29" x14ac:dyDescent="0.35">
      <c r="A50" s="272"/>
      <c r="B50" s="191" t="s">
        <v>145</v>
      </c>
      <c r="C50" s="114" t="s">
        <v>145</v>
      </c>
      <c r="D50" s="115" t="s">
        <v>145</v>
      </c>
      <c r="E50" s="192"/>
      <c r="F50" s="193"/>
      <c r="G50" s="193"/>
      <c r="H50" s="193"/>
      <c r="I50" s="193"/>
      <c r="J50" s="193"/>
      <c r="K50" s="193"/>
      <c r="L50" s="193"/>
      <c r="M50" s="194"/>
      <c r="N50" s="164" t="str">
        <f t="shared" si="2"/>
        <v/>
      </c>
      <c r="O50" s="165" t="str">
        <f t="shared" si="0"/>
        <v/>
      </c>
      <c r="P50" s="298"/>
      <c r="Q50" s="301"/>
      <c r="R50" s="192"/>
      <c r="S50" s="195"/>
      <c r="T50" s="194" t="s">
        <v>145</v>
      </c>
      <c r="U50" s="221" t="str">
        <f>IF(OR(D50="Select",C50="Select"),"",IF(Q47="FAIL","",((2/(1-B$18)/(1/J50+1/S50)))))</f>
        <v/>
      </c>
      <c r="V50" s="221" t="str">
        <f>IF(OR(D50="Select",C50="Select"),"",IF(Q47="FAIL","",IF(N50=90,"N/A",(S50-B$17)*TAN(N50*PI()/180))))</f>
        <v/>
      </c>
      <c r="W50" s="222" t="str" cm="1">
        <f t="array" ref="W50">IF(OR(D50="Select",C50="Select"),"",IF(Q47="FAIL","",IF(T50="YES",2,IF(T50="No",2.5,NA))*S50))</f>
        <v/>
      </c>
      <c r="X50" s="164" t="str">
        <f>IF(OR(D50="Select",C50="Select"),"",IF(Q47="FAIL","",IF(V50&lt;0,MIN(U50,W50),MIN(U50:W50))))</f>
        <v/>
      </c>
      <c r="Y50" s="223" t="str">
        <f>IF(OR(D50="Select",C50="Select"),"",IF(Q47="FAIL","",2*X50*J50+2*X50*G50+2*J50*G50))</f>
        <v/>
      </c>
      <c r="Z50" s="224" t="str">
        <f>IF(OR(D50="Select",C50="Select"),"",IF(Q47="FAIL","",(B$15*2*Y50*(1-B$18))/(B$16*N50)))</f>
        <v/>
      </c>
      <c r="AA50" s="211" t="str">
        <f>IF(OR(D50="Select",C50="Select"),"",IF(Q47="FAIL","",(R50*I50)/(J50*G50)))</f>
        <v/>
      </c>
      <c r="AB50" s="211" t="str">
        <f>IF(OR(D50="Select",C50="Select"),"",IF(Q47="FAIL","",Z50/(J50*G50)))</f>
        <v/>
      </c>
      <c r="AC50" s="225" t="str">
        <f>IF(OR(D50="Select",C50="Select"),"",IF(Q47="FAIL","",IF(AA50&gt;AB50,"PASS","FAIL")))</f>
        <v/>
      </c>
    </row>
    <row r="51" spans="1:29" x14ac:dyDescent="0.35">
      <c r="A51" s="270" t="s">
        <v>172</v>
      </c>
      <c r="B51" s="188" t="s">
        <v>145</v>
      </c>
      <c r="C51" s="106" t="s">
        <v>145</v>
      </c>
      <c r="D51" s="107" t="s">
        <v>145</v>
      </c>
      <c r="E51" s="185"/>
      <c r="F51" s="189"/>
      <c r="G51" s="189"/>
      <c r="H51" s="189"/>
      <c r="I51" s="189"/>
      <c r="J51" s="189"/>
      <c r="K51" s="189"/>
      <c r="L51" s="189"/>
      <c r="M51" s="187"/>
      <c r="N51" s="162" t="str">
        <f t="shared" si="2"/>
        <v/>
      </c>
      <c r="O51" s="163" t="str">
        <f t="shared" si="0"/>
        <v/>
      </c>
      <c r="P51" s="297" t="str">
        <f>IF(COUNTIF(N51:N54,"")=0,(0.088*B$15*90/B$16/((((J51*G51)/(G51*J51+G52*J52+G53*J53+G54*J54))*N51)+(((J52*G52)/(G51*J51+G52*J52+G53*J53+G54*J54))*N52)+(((J53*G53)/(G51*J51+G52*J52+G53*J53+G54*J54))*N53)+(((J54*G54)/(G51*J51+G52*J52+G53*J53+G54*J54))*N54))),IF(COUNTIF(N51:N54,"")=1,(0.088*B$15*90/B$16/((((J51*G51)/(G51*J51+G52*J52+G53*J53))*N51)+(((J52*G52)/(G51*J51+G52*J52+G53*J53))*N52)+(((J53*G53)/(G51*J51+G52*J52+G53*J53))*N53))),IF(COUNTIF(N51:N54,"")=2,(0.088*B$15*90/B$16/((((J51*G51)/(G51*J51+G52*J52))*N51)+(((J52*G52)/(G51*J51+G52*J52))*N52))),IF(COUNTIF(N51:N54,"")=3,(0.088*B$15*90/B$16/N51),""))))</f>
        <v/>
      </c>
      <c r="Q51" s="300" t="str">
        <f>IF(P51="","",IF(P51&gt;80%,"FAIL",IF(P51&lt;=0,"FAIL","PASS")))</f>
        <v/>
      </c>
      <c r="R51" s="185"/>
      <c r="S51" s="186"/>
      <c r="T51" s="187" t="s">
        <v>145</v>
      </c>
      <c r="U51" s="213" t="str">
        <f>IF(OR(D51="Select",C51="Select"),"",IF(Q51="FAIL","",((2/(1-B$18)/(1/J51+1/S51)))))</f>
        <v/>
      </c>
      <c r="V51" s="213" t="str">
        <f>IF(OR(D51="Select",C51="Select"),"",IF(Q51="FAIL","",IF(N51=90,"N/A",(S51-B$17)*TAN(N51*PI()/180))))</f>
        <v/>
      </c>
      <c r="W51" s="214" t="str" cm="1">
        <f t="array" ref="W51">IF(OR(D51="Select",C51="Select"),"",IF(Q51="FAIL","",IF(T51="YES",2,IF(T51="No",2.5,NA))*S51))</f>
        <v/>
      </c>
      <c r="X51" s="162" t="str">
        <f>IF(OR(D51="Select",C51="Select"),"",IF(Q51="FAIL","",IF(V51&lt;0,MIN(U51,W51),MIN(U51:W51))))</f>
        <v/>
      </c>
      <c r="Y51" s="218" t="str">
        <f>IF(OR(D51="Select",C51="Select"),"",IF(Q51="FAIL","",2*X51*J51+2*X51*G51+2*J51*G51))</f>
        <v/>
      </c>
      <c r="Z51" s="219" t="str">
        <f>IF(OR(D51="Select",C51="Select"),"",IF(Q51="FAIL","",(B$15*2*Y51*(1-B$18))/(B$16*N51)))</f>
        <v/>
      </c>
      <c r="AA51" s="208" t="str">
        <f>IF(OR(D51="Select",C51="Select"),"",IF(Q51="FAIL","",(R51*I51)/(J51*G51)))</f>
        <v/>
      </c>
      <c r="AB51" s="208" t="str">
        <f>IF(OR(D51="Select",C51="Select"),"",IF(Q51="FAIL","",Z51/(J51*G51)))</f>
        <v/>
      </c>
      <c r="AC51" s="220" t="str">
        <f>IF(OR(D51="Select",C51="Select"),"",IF(Q51="FAIL","",IF(AA51&gt;AB51,"PASS","FAIL")))</f>
        <v/>
      </c>
    </row>
    <row r="52" spans="1:29" x14ac:dyDescent="0.35">
      <c r="A52" s="271"/>
      <c r="B52" s="188" t="s">
        <v>145</v>
      </c>
      <c r="C52" s="106" t="s">
        <v>145</v>
      </c>
      <c r="D52" s="107" t="s">
        <v>145</v>
      </c>
      <c r="E52" s="185"/>
      <c r="F52" s="189"/>
      <c r="G52" s="189"/>
      <c r="H52" s="189"/>
      <c r="I52" s="190"/>
      <c r="J52" s="189"/>
      <c r="K52" s="189"/>
      <c r="L52" s="189"/>
      <c r="M52" s="187"/>
      <c r="N52" s="162" t="str">
        <f t="shared" si="2"/>
        <v/>
      </c>
      <c r="O52" s="163" t="str">
        <f t="shared" si="0"/>
        <v/>
      </c>
      <c r="P52" s="297"/>
      <c r="Q52" s="300"/>
      <c r="R52" s="185"/>
      <c r="S52" s="186"/>
      <c r="T52" s="187" t="s">
        <v>145</v>
      </c>
      <c r="U52" s="213" t="str">
        <f>IF(OR(D52="Select",C52="Select"),"",IF(Q51="FAIL","",((2/(1-B$18)/(1/J52+1/S52)))))</f>
        <v/>
      </c>
      <c r="V52" s="213" t="str">
        <f>IF(OR(D52="Select",C52="Select"),"",IF(Q51="FAIL","",IF(N52=90,"N/A",(S52-B$17)*TAN(N52*PI()/180))))</f>
        <v/>
      </c>
      <c r="W52" s="214" t="str" cm="1">
        <f t="array" ref="W52">IF(OR(D52="Select",C52="Select"),"",IF(Q51="FAIL","",IF(T52="YES",2,IF(T52="No",2.5,NA))*S52))</f>
        <v/>
      </c>
      <c r="X52" s="162" t="str">
        <f>IF(OR(D52="Select",C52="Select"),"",IF(Q51="FAIL","",IF(V52&lt;0,MIN(U52,W52),MIN(U52:W52))))</f>
        <v/>
      </c>
      <c r="Y52" s="218" t="str">
        <f>IF(OR(D52="Select",C52="Select"),"",IF(Q51="FAIL","",2*X52*J52+2*X52*G52+2*J52*G52))</f>
        <v/>
      </c>
      <c r="Z52" s="219" t="str">
        <f>IF(OR(D52="Select",C52="Select"),"",IF(Q51="FAIL","",(B$15*2*Y52*(1-B$18))/(B$16*N52)))</f>
        <v/>
      </c>
      <c r="AA52" s="208" t="str">
        <f>IF(OR(D52="Select",C52="Select"),"",IF(Q51="FAIL","",(R52*I52)/(J52*G52)))</f>
        <v/>
      </c>
      <c r="AB52" s="208" t="str">
        <f>IF(OR(D52="Select",C52="Select"),"",IF(Q51="FAIL","",Z52/(J52*G52)))</f>
        <v/>
      </c>
      <c r="AC52" s="220" t="str">
        <f>IF(OR(D52="Select",C52="Select"),"",IF(Q51="FAIL","",IF(AA52&gt;AB52,"PASS","FAIL")))</f>
        <v/>
      </c>
    </row>
    <row r="53" spans="1:29" x14ac:dyDescent="0.35">
      <c r="A53" s="271"/>
      <c r="B53" s="188" t="s">
        <v>145</v>
      </c>
      <c r="C53" s="106" t="s">
        <v>145</v>
      </c>
      <c r="D53" s="107" t="s">
        <v>145</v>
      </c>
      <c r="E53" s="185"/>
      <c r="F53" s="189"/>
      <c r="G53" s="189"/>
      <c r="H53" s="189"/>
      <c r="I53" s="190"/>
      <c r="J53" s="189"/>
      <c r="K53" s="189"/>
      <c r="L53" s="189"/>
      <c r="M53" s="187"/>
      <c r="N53" s="162" t="str">
        <f t="shared" si="2"/>
        <v/>
      </c>
      <c r="O53" s="163" t="str">
        <f t="shared" si="0"/>
        <v/>
      </c>
      <c r="P53" s="297"/>
      <c r="Q53" s="300"/>
      <c r="R53" s="185"/>
      <c r="S53" s="186"/>
      <c r="T53" s="187" t="s">
        <v>145</v>
      </c>
      <c r="U53" s="213" t="str">
        <f>IF(OR(D53="Select",C53="Select"),"",IF(Q51="FAIL","",((2/(1-B$18)/(1/J53+1/S53)))))</f>
        <v/>
      </c>
      <c r="V53" s="213" t="str">
        <f>IF(OR(D53="Select",C53="Select"),"",IF(Q51="FAIL","",IF(N53=90,"N/A",(S53-B$17)*TAN(N53*PI()/180))))</f>
        <v/>
      </c>
      <c r="W53" s="214" t="str" cm="1">
        <f t="array" ref="W53">IF(OR(D53="Select",C53="Select"),"",IF(Q51="FAIL","",IF(T53="YES",2,IF(T53="No",2.5,NA))*S53))</f>
        <v/>
      </c>
      <c r="X53" s="162" t="str">
        <f>IF(OR(D53="Select",C53="Select"),"",IF(Q51="FAIL","",IF(V53&lt;0,MIN(U53,W53),MIN(U53:W53))))</f>
        <v/>
      </c>
      <c r="Y53" s="218" t="str">
        <f>IF(OR(D53="Select",C53="Select"),"",IF(Q51="FAIL","",2*X53*J53+2*X53*G53+2*J53*G53))</f>
        <v/>
      </c>
      <c r="Z53" s="219" t="str">
        <f>IF(OR(D53="Select",C53="Select"),"",IF(Q51="FAIL","",(B$15*2*Y53*(1-B$18))/(B$16*N53)))</f>
        <v/>
      </c>
      <c r="AA53" s="208" t="str">
        <f>IF(OR(D53="Select",C53="Select"),"",IF(Q51="FAIL","",(R53*I53)/(J53*G53)))</f>
        <v/>
      </c>
      <c r="AB53" s="208" t="str">
        <f>IF(OR(D53="Select",C53="Select"),"",IF(Q51="FAIL","",Z53/(J53*G53)))</f>
        <v/>
      </c>
      <c r="AC53" s="220" t="str">
        <f>IF(OR(D53="Select",C53="Select"),"",IF(Q51="FAIL","",IF(AA53&gt;AB53,"PASS","FAIL")))</f>
        <v/>
      </c>
    </row>
    <row r="54" spans="1:29" x14ac:dyDescent="0.35">
      <c r="A54" s="272"/>
      <c r="B54" s="191" t="s">
        <v>145</v>
      </c>
      <c r="C54" s="114" t="s">
        <v>145</v>
      </c>
      <c r="D54" s="115" t="s">
        <v>145</v>
      </c>
      <c r="E54" s="192"/>
      <c r="F54" s="193"/>
      <c r="G54" s="193"/>
      <c r="H54" s="193"/>
      <c r="I54" s="193"/>
      <c r="J54" s="193"/>
      <c r="K54" s="193"/>
      <c r="L54" s="193"/>
      <c r="M54" s="194"/>
      <c r="N54" s="164" t="str">
        <f t="shared" si="2"/>
        <v/>
      </c>
      <c r="O54" s="165" t="str">
        <f t="shared" si="0"/>
        <v/>
      </c>
      <c r="P54" s="298"/>
      <c r="Q54" s="301"/>
      <c r="R54" s="192"/>
      <c r="S54" s="195"/>
      <c r="T54" s="194" t="s">
        <v>145</v>
      </c>
      <c r="U54" s="221" t="str">
        <f>IF(OR(D54="Select",C54="Select"),"",IF(Q51="FAIL","",((2/(1-B$18)/(1/J54+1/S54)))))</f>
        <v/>
      </c>
      <c r="V54" s="221" t="str">
        <f>IF(OR(D54="Select",C54="Select"),"",IF(Q51="FAIL","",IF(N54=90,"N/A",(S54-B$17)*TAN(N54*PI()/180))))</f>
        <v/>
      </c>
      <c r="W54" s="222" t="str" cm="1">
        <f t="array" ref="W54">IF(OR(D54="Select",C54="Select"),"",IF(Q51="FAIL","",IF(T54="YES",2,IF(T54="No",2.5,NA))*S54))</f>
        <v/>
      </c>
      <c r="X54" s="164" t="str">
        <f>IF(OR(D54="Select",C54="Select"),"",IF(Q51="FAIL","",IF(V54&lt;0,MIN(U54,W54),MIN(U54:W54))))</f>
        <v/>
      </c>
      <c r="Y54" s="223" t="str">
        <f>IF(OR(D54="Select",C54="Select"),"",IF(Q51="FAIL","",2*X54*J54+2*X54*G54+2*J54*G54))</f>
        <v/>
      </c>
      <c r="Z54" s="224" t="str">
        <f>IF(OR(D54="Select",C54="Select"),"",IF(Q51="FAIL","",(B$15*2*Y54*(1-B$18))/(B$16*N54)))</f>
        <v/>
      </c>
      <c r="AA54" s="211" t="str">
        <f>IF(OR(D54="Select",C54="Select"),"",IF(Q51="FAIL","",(R54*I54)/(J54*G54)))</f>
        <v/>
      </c>
      <c r="AB54" s="211" t="str">
        <f>IF(OR(D54="Select",C54="Select"),"",IF(Q51="FAIL","",Z54/(J54*G54)))</f>
        <v/>
      </c>
      <c r="AC54" s="225" t="str">
        <f>IF(OR(D54="Select",C54="Select"),"",IF(Q51="FAIL","",IF(AA54&gt;AB54,"PASS","FAIL")))</f>
        <v/>
      </c>
    </row>
    <row r="55" spans="1:29" x14ac:dyDescent="0.35">
      <c r="A55" s="270" t="s">
        <v>173</v>
      </c>
      <c r="B55" s="188" t="s">
        <v>145</v>
      </c>
      <c r="C55" s="106" t="s">
        <v>145</v>
      </c>
      <c r="D55" s="107" t="s">
        <v>145</v>
      </c>
      <c r="E55" s="185"/>
      <c r="F55" s="189"/>
      <c r="G55" s="189"/>
      <c r="H55" s="189"/>
      <c r="I55" s="189"/>
      <c r="J55" s="189"/>
      <c r="K55" s="189"/>
      <c r="L55" s="189"/>
      <c r="M55" s="187"/>
      <c r="N55" s="162" t="str">
        <f t="shared" si="2"/>
        <v/>
      </c>
      <c r="O55" s="163" t="str">
        <f t="shared" si="0"/>
        <v/>
      </c>
      <c r="P55" s="297" t="str">
        <f>IF(COUNTIF(N55:N58,"")=0,(0.088*B$15*90/B$16/((((J55*G55)/(G55*J55+G56*J56+G57*J57+G58*J58))*N55)+(((J56*G56)/(G55*J55+G56*J56+G57*J57+G58*J58))*N56)+(((J57*G57)/(G55*J55+G56*J56+G57*J57+G58*J58))*N57)+(((J58*G58)/(G55*J55+G56*J56+G57*J57+G58*J58))*N58))),IF(COUNTIF(N55:N58,"")=1,(0.088*B$15*90/B$16/((((J55*G55)/(G55*J55+G56*J56+G57*J57))*N55)+(((J56*G56)/(G55*J55+G56*J56+G57*J57))*N56)+(((J57*G57)/(G55*J55+G56*J56+G57*J57))*N57))),IF(COUNTIF(N55:N58,"")=2,(0.088*B$15*90/B$16/((((J55*G55)/(G55*J55+G56*J56))*N55)+(((J56*G56)/(G55*J55+G56*J56))*N56))),IF(COUNTIF(N55:N58,"")=3,(0.088*B$15*90/B$16/N55),""))))</f>
        <v/>
      </c>
      <c r="Q55" s="300" t="str">
        <f>IF(P55="","",IF(P55&gt;80%,"FAIL",IF(P55&lt;=0,"FAIL","PASS")))</f>
        <v/>
      </c>
      <c r="R55" s="185"/>
      <c r="S55" s="186"/>
      <c r="T55" s="187" t="s">
        <v>145</v>
      </c>
      <c r="U55" s="213" t="str">
        <f>IF(OR(D55="Select",C55="Select"),"",IF(Q55="FAIL","",((2/(1-B$18)/(1/J55+1/S55)))))</f>
        <v/>
      </c>
      <c r="V55" s="213" t="str">
        <f>IF(OR(D55="Select",C55="Select"),"",IF(Q55="FAIL","",IF(N55=90,"N/A",(S55-B$17)*TAN(N55*PI()/180))))</f>
        <v/>
      </c>
      <c r="W55" s="214" t="str" cm="1">
        <f t="array" ref="W55">IF(OR(D55="Select",C55="Select"),"",IF(Q55="FAIL","",IF(T55="YES",2,IF(T55="No",2.5,NA))*S55))</f>
        <v/>
      </c>
      <c r="X55" s="162" t="str">
        <f>IF(OR(D55="Select",C55="Select"),"",IF(Q55="FAIL","",IF(V55&lt;0,MIN(U55,W55),MIN(U55:W55))))</f>
        <v/>
      </c>
      <c r="Y55" s="218" t="str">
        <f>IF(OR(D55="Select",C55="Select"),"",IF(Q55="FAIL","",2*X55*J55+2*X55*G55+2*J55*G55))</f>
        <v/>
      </c>
      <c r="Z55" s="219" t="str">
        <f>IF(OR(D55="Select",C55="Select"),"",IF(Q55="FAIL","",(B$15*2*Y55*(1-B$18))/(B$16*N55)))</f>
        <v/>
      </c>
      <c r="AA55" s="208" t="str">
        <f>IF(OR(D55="Select",C55="Select"),"",IF(Q55="FAIL","",(R55*I55)/(J55*G55)))</f>
        <v/>
      </c>
      <c r="AB55" s="208" t="str">
        <f>IF(OR(D55="Select",C55="Select"),"",IF(Q55="FAIL","",Z55/(J55*G55)))</f>
        <v/>
      </c>
      <c r="AC55" s="220" t="str">
        <f>IF(OR(D55="Select",C55="Select"),"",IF(Q55="FAIL","",IF(AA55&gt;AB55,"PASS","FAIL")))</f>
        <v/>
      </c>
    </row>
    <row r="56" spans="1:29" x14ac:dyDescent="0.35">
      <c r="A56" s="271"/>
      <c r="B56" s="188" t="s">
        <v>145</v>
      </c>
      <c r="C56" s="106" t="s">
        <v>145</v>
      </c>
      <c r="D56" s="107" t="s">
        <v>145</v>
      </c>
      <c r="E56" s="185"/>
      <c r="F56" s="189"/>
      <c r="G56" s="189"/>
      <c r="H56" s="189"/>
      <c r="I56" s="190"/>
      <c r="J56" s="189"/>
      <c r="K56" s="189"/>
      <c r="L56" s="189"/>
      <c r="M56" s="187"/>
      <c r="N56" s="162" t="str">
        <f t="shared" si="2"/>
        <v/>
      </c>
      <c r="O56" s="163" t="str">
        <f t="shared" si="0"/>
        <v/>
      </c>
      <c r="P56" s="297"/>
      <c r="Q56" s="300"/>
      <c r="R56" s="185"/>
      <c r="S56" s="186"/>
      <c r="T56" s="187" t="s">
        <v>145</v>
      </c>
      <c r="U56" s="213" t="str">
        <f>IF(OR(D56="Select",C56="Select"),"",IF(Q55="FAIL","",((2/(1-B$18)/(1/J56+1/S56)))))</f>
        <v/>
      </c>
      <c r="V56" s="213" t="str">
        <f>IF(OR(D56="Select",C56="Select"),"",IF(Q55="FAIL","",IF(N56=90,"N/A",(S56-B$17)*TAN(N56*PI()/180))))</f>
        <v/>
      </c>
      <c r="W56" s="214" t="str" cm="1">
        <f t="array" ref="W56">IF(OR(D56="Select",C56="Select"),"",IF(Q55="FAIL","",IF(T56="YES",2,IF(T56="No",2.5,NA))*S56))</f>
        <v/>
      </c>
      <c r="X56" s="162" t="str">
        <f>IF(OR(D56="Select",C56="Select"),"",IF(Q55="FAIL","",IF(V56&lt;0,MIN(U56,W56),MIN(U56:W56))))</f>
        <v/>
      </c>
      <c r="Y56" s="218" t="str">
        <f>IF(OR(D56="Select",C56="Select"),"",IF(Q55="FAIL","",2*X56*J56+2*X56*G56+2*J56*G56))</f>
        <v/>
      </c>
      <c r="Z56" s="219" t="str">
        <f>IF(OR(D56="Select",C56="Select"),"",IF(Q55="FAIL","",(B$15*2*Y56*(1-B$18))/(B$16*N56)))</f>
        <v/>
      </c>
      <c r="AA56" s="208" t="str">
        <f>IF(OR(D56="Select",C56="Select"),"",IF(Q55="FAIL","",(R56*I56)/(J56*G56)))</f>
        <v/>
      </c>
      <c r="AB56" s="208" t="str">
        <f>IF(OR(D56="Select",C56="Select"),"",IF(Q55="FAIL","",Z56/(J56*G56)))</f>
        <v/>
      </c>
      <c r="AC56" s="220" t="str">
        <f>IF(OR(D56="Select",C56="Select"),"",IF(Q55="FAIL","",IF(AA56&gt;AB56,"PASS","FAIL")))</f>
        <v/>
      </c>
    </row>
    <row r="57" spans="1:29" x14ac:dyDescent="0.35">
      <c r="A57" s="271"/>
      <c r="B57" s="188" t="s">
        <v>145</v>
      </c>
      <c r="C57" s="106" t="s">
        <v>145</v>
      </c>
      <c r="D57" s="107" t="s">
        <v>145</v>
      </c>
      <c r="E57" s="185"/>
      <c r="F57" s="189"/>
      <c r="G57" s="189"/>
      <c r="H57" s="189"/>
      <c r="I57" s="190"/>
      <c r="J57" s="189"/>
      <c r="K57" s="189"/>
      <c r="L57" s="189"/>
      <c r="M57" s="187"/>
      <c r="N57" s="162" t="str">
        <f t="shared" si="2"/>
        <v/>
      </c>
      <c r="O57" s="163" t="str">
        <f t="shared" si="0"/>
        <v/>
      </c>
      <c r="P57" s="297"/>
      <c r="Q57" s="300"/>
      <c r="R57" s="185"/>
      <c r="S57" s="186"/>
      <c r="T57" s="187" t="s">
        <v>145</v>
      </c>
      <c r="U57" s="213" t="str">
        <f>IF(OR(D57="Select",C57="Select"),"",IF(Q55="FAIL","",((2/(1-B$18)/(1/J57+1/S57)))))</f>
        <v/>
      </c>
      <c r="V57" s="213" t="str">
        <f>IF(OR(D57="Select",C57="Select"),"",IF(Q55="FAIL","",IF(N57=90,"N/A",(S57-B$17)*TAN(N57*PI()/180))))</f>
        <v/>
      </c>
      <c r="W57" s="214" t="str" cm="1">
        <f t="array" ref="W57">IF(OR(D57="Select",C57="Select"),"",IF(Q55="FAIL","",IF(T57="YES",2,IF(T57="No",2.5,NA))*S57))</f>
        <v/>
      </c>
      <c r="X57" s="162" t="str">
        <f>IF(OR(D57="Select",C57="Select"),"",IF(Q55="FAIL","",IF(V57&lt;0,MIN(U57,W57),MIN(U57:W57))))</f>
        <v/>
      </c>
      <c r="Y57" s="218" t="str">
        <f>IF(OR(D57="Select",C57="Select"),"",IF(Q55="FAIL","",2*X57*J57+2*X57*G57+2*J57*G57))</f>
        <v/>
      </c>
      <c r="Z57" s="219" t="str">
        <f>IF(OR(D57="Select",C57="Select"),"",IF(Q55="FAIL","",(B$15*2*Y57*(1-B$18))/(B$16*N57)))</f>
        <v/>
      </c>
      <c r="AA57" s="208" t="str">
        <f>IF(OR(D57="Select",C57="Select"),"",IF(Q55="FAIL","",(R57*I57)/(J57*G57)))</f>
        <v/>
      </c>
      <c r="AB57" s="208" t="str">
        <f>IF(OR(D57="Select",C57="Select"),"",IF(Q55="FAIL","",Z57/(J57*G57)))</f>
        <v/>
      </c>
      <c r="AC57" s="220" t="str">
        <f>IF(OR(D57="Select",C57="Select"),"",IF(Q55="FAIL","",IF(AA57&gt;AB57,"PASS","FAIL")))</f>
        <v/>
      </c>
    </row>
    <row r="58" spans="1:29" x14ac:dyDescent="0.35">
      <c r="A58" s="272"/>
      <c r="B58" s="191" t="s">
        <v>145</v>
      </c>
      <c r="C58" s="114" t="s">
        <v>145</v>
      </c>
      <c r="D58" s="115" t="s">
        <v>145</v>
      </c>
      <c r="E58" s="192"/>
      <c r="F58" s="193"/>
      <c r="G58" s="193"/>
      <c r="H58" s="193"/>
      <c r="I58" s="193"/>
      <c r="J58" s="193"/>
      <c r="K58" s="193"/>
      <c r="L58" s="193"/>
      <c r="M58" s="194"/>
      <c r="N58" s="164" t="str">
        <f t="shared" si="2"/>
        <v/>
      </c>
      <c r="O58" s="165" t="str">
        <f t="shared" si="0"/>
        <v/>
      </c>
      <c r="P58" s="298"/>
      <c r="Q58" s="301"/>
      <c r="R58" s="192"/>
      <c r="S58" s="195"/>
      <c r="T58" s="194" t="s">
        <v>145</v>
      </c>
      <c r="U58" s="221" t="str">
        <f>IF(OR(D58="Select",C58="Select"),"",IF(Q55="FAIL","",((2/(1-B$18)/(1/J58+1/S58)))))</f>
        <v/>
      </c>
      <c r="V58" s="221" t="str">
        <f>IF(OR(D58="Select",C58="Select"),"",IF(Q55="FAIL","",IF(N58=90,"N/A",(S58-B$17)*TAN(N58*PI()/180))))</f>
        <v/>
      </c>
      <c r="W58" s="222" t="str" cm="1">
        <f t="array" ref="W58">IF(OR(D58="Select",C58="Select"),"",IF(Q55="FAIL","",IF(T58="YES",2,IF(T58="No",2.5,NA))*S58))</f>
        <v/>
      </c>
      <c r="X58" s="164" t="str">
        <f>IF(OR(D58="Select",C58="Select"),"",IF(Q55="FAIL","",IF(V58&lt;0,MIN(U58,W58),MIN(U58:W58))))</f>
        <v/>
      </c>
      <c r="Y58" s="223" t="str">
        <f>IF(OR(D58="Select",C58="Select"),"",IF(Q55="FAIL","",2*X58*J58+2*X58*G58+2*J58*G58))</f>
        <v/>
      </c>
      <c r="Z58" s="224" t="str">
        <f>IF(OR(D58="Select",C58="Select"),"",IF(Q55="FAIL","",(B$15*2*Y58*(1-B$18))/(B$16*N58)))</f>
        <v/>
      </c>
      <c r="AA58" s="211" t="str">
        <f>IF(OR(D58="Select",C58="Select"),"",IF(Q55="FAIL","",(R58*I58)/(J58*G58)))</f>
        <v/>
      </c>
      <c r="AB58" s="211" t="str">
        <f>IF(OR(D58="Select",C58="Select"),"",IF(Q55="FAIL","",Z58/(J58*G58)))</f>
        <v/>
      </c>
      <c r="AC58" s="225" t="str">
        <f>IF(OR(D58="Select",C58="Select"),"",IF(Q55="FAIL","",IF(AA58&gt;AB58,"PASS","FAIL")))</f>
        <v/>
      </c>
    </row>
    <row r="59" spans="1:29" x14ac:dyDescent="0.35">
      <c r="A59" s="270" t="s">
        <v>174</v>
      </c>
      <c r="B59" s="188" t="s">
        <v>145</v>
      </c>
      <c r="C59" s="106" t="s">
        <v>145</v>
      </c>
      <c r="D59" s="107" t="s">
        <v>145</v>
      </c>
      <c r="E59" s="185"/>
      <c r="F59" s="189"/>
      <c r="G59" s="189"/>
      <c r="H59" s="189"/>
      <c r="I59" s="189"/>
      <c r="J59" s="189"/>
      <c r="K59" s="189"/>
      <c r="L59" s="189"/>
      <c r="M59" s="187"/>
      <c r="N59" s="162" t="str">
        <f t="shared" si="2"/>
        <v/>
      </c>
      <c r="O59" s="163" t="str">
        <f t="shared" si="0"/>
        <v/>
      </c>
      <c r="P59" s="297" t="str">
        <f>IF(COUNTIF(N59:N62,"")=0,(0.088*B$15*90/B$16/((((J59*G59)/(G59*J59+G60*J60+G61*J61+G62*J62))*N59)+(((J60*G60)/(G59*J59+G60*J60+G61*J61+G62*J62))*N60)+(((J61*G61)/(G59*J59+G60*J60+G61*J61+G62*J62))*N61)+(((J62*G62)/(G59*J59+G60*J60+G61*J61+G62*J62))*N62))),IF(COUNTIF(N59:N62,"")=1,(0.088*B$15*90/B$16/((((J59*G59)/(G59*J59+G60*J60+G61*J61))*N59)+(((J60*G60)/(G59*J59+G60*J60+G61*J61))*N60)+(((J61*G61)/(G59*J59+G60*J60+G61*J61))*N61))),IF(COUNTIF(N59:N62,"")=2,(0.088*B$15*90/B$16/((((J59*G59)/(G59*J59+G60*J60))*N59)+(((J60*G60)/(G59*J59+G60*J60))*N60))),IF(COUNTIF(N59:N62,"")=3,(0.088*B$15*90/B$16/N59),""))))</f>
        <v/>
      </c>
      <c r="Q59" s="300" t="str">
        <f>IF(P59="","",IF(P59&gt;80%,"FAIL",IF(P59&lt;=0,"FAIL","PASS")))</f>
        <v/>
      </c>
      <c r="R59" s="185"/>
      <c r="S59" s="186"/>
      <c r="T59" s="187" t="s">
        <v>145</v>
      </c>
      <c r="U59" s="213" t="str">
        <f>IF(OR(D59="Select",C59="Select"),"",IF(Q59="FAIL","",((2/(1-B$18)/(1/J59+1/S59)))))</f>
        <v/>
      </c>
      <c r="V59" s="213" t="str">
        <f>IF(OR(D59="Select",C59="Select"),"",IF(Q59="FAIL","",IF(N59=90,"N/A",(S59-B$17)*TAN(N59*PI()/180))))</f>
        <v/>
      </c>
      <c r="W59" s="214" t="str" cm="1">
        <f t="array" ref="W59">IF(OR(D59="Select",C59="Select"),"",IF(Q59="FAIL","",IF(T59="YES",2,IF(T59="No",2.5,NA))*S59))</f>
        <v/>
      </c>
      <c r="X59" s="162" t="str">
        <f>IF(OR(D59="Select",C59="Select"),"",IF(Q59="FAIL","",IF(V59&lt;0,MIN(U59,W59),MIN(U59:W59))))</f>
        <v/>
      </c>
      <c r="Y59" s="218" t="str">
        <f>IF(OR(D59="Select",C59="Select"),"",IF(Q59="FAIL","",2*X59*J59+2*X59*G59+2*J59*G59))</f>
        <v/>
      </c>
      <c r="Z59" s="219" t="str">
        <f>IF(OR(D59="Select",C59="Select"),"",IF(Q59="FAIL","",(B$15*2*Y59*(1-B$18))/(B$16*N59)))</f>
        <v/>
      </c>
      <c r="AA59" s="208" t="str">
        <f>IF(OR(D59="Select",C59="Select"),"",IF(Q59="FAIL","",(R59*I59)/(J59*G59)))</f>
        <v/>
      </c>
      <c r="AB59" s="208" t="str">
        <f>IF(OR(D59="Select",C59="Select"),"",IF(Q59="FAIL","",Z59/(J59*G59)))</f>
        <v/>
      </c>
      <c r="AC59" s="220" t="str">
        <f>IF(OR(D59="Select",C59="Select"),"",IF(Q59="FAIL","",IF(AA59&gt;AB59,"PASS","FAIL")))</f>
        <v/>
      </c>
    </row>
    <row r="60" spans="1:29" x14ac:dyDescent="0.35">
      <c r="A60" s="271"/>
      <c r="B60" s="188" t="s">
        <v>145</v>
      </c>
      <c r="C60" s="106" t="s">
        <v>145</v>
      </c>
      <c r="D60" s="107" t="s">
        <v>145</v>
      </c>
      <c r="E60" s="185"/>
      <c r="F60" s="189"/>
      <c r="G60" s="189"/>
      <c r="H60" s="189"/>
      <c r="I60" s="190"/>
      <c r="J60" s="189"/>
      <c r="K60" s="189"/>
      <c r="L60" s="189"/>
      <c r="M60" s="187"/>
      <c r="N60" s="162" t="str">
        <f t="shared" si="2"/>
        <v/>
      </c>
      <c r="O60" s="163" t="str">
        <f t="shared" si="0"/>
        <v/>
      </c>
      <c r="P60" s="297"/>
      <c r="Q60" s="300"/>
      <c r="R60" s="185"/>
      <c r="S60" s="186"/>
      <c r="T60" s="187" t="s">
        <v>145</v>
      </c>
      <c r="U60" s="213" t="str">
        <f>IF(OR(D60="Select",C60="Select"),"",IF(Q59="FAIL","",((2/(1-B$18)/(1/J60+1/S60)))))</f>
        <v/>
      </c>
      <c r="V60" s="213" t="str">
        <f>IF(OR(D60="Select",C60="Select"),"",IF(Q59="FAIL","",IF(N60=90,"N/A",(S60-B$17)*TAN(N60*PI()/180))))</f>
        <v/>
      </c>
      <c r="W60" s="214" t="str" cm="1">
        <f t="array" ref="W60">IF(OR(D60="Select",C60="Select"),"",IF(Q59="FAIL","",IF(T60="YES",2,IF(T60="No",2.5,NA))*S60))</f>
        <v/>
      </c>
      <c r="X60" s="162" t="str">
        <f>IF(OR(D60="Select",C60="Select"),"",IF(Q59="FAIL","",IF(V60&lt;0,MIN(U60,W60),MIN(U60:W60))))</f>
        <v/>
      </c>
      <c r="Y60" s="218" t="str">
        <f>IF(OR(D60="Select",C60="Select"),"",IF(Q59="FAIL","",2*X60*J60+2*X60*G60+2*J60*G60))</f>
        <v/>
      </c>
      <c r="Z60" s="219" t="str">
        <f>IF(OR(D60="Select",C60="Select"),"",IF(Q59="FAIL","",(B$15*2*Y60*(1-B$18))/(B$16*N60)))</f>
        <v/>
      </c>
      <c r="AA60" s="208" t="str">
        <f>IF(OR(D60="Select",C60="Select"),"",IF(Q59="FAIL","",(R60*I60)/(J60*G60)))</f>
        <v/>
      </c>
      <c r="AB60" s="208" t="str">
        <f>IF(OR(D60="Select",C60="Select"),"",IF(Q59="FAIL","",Z60/(J60*G60)))</f>
        <v/>
      </c>
      <c r="AC60" s="220" t="str">
        <f>IF(OR(D60="Select",C60="Select"),"",IF(Q59="FAIL","",IF(AA60&gt;AB60,"PASS","FAIL")))</f>
        <v/>
      </c>
    </row>
    <row r="61" spans="1:29" x14ac:dyDescent="0.35">
      <c r="A61" s="271"/>
      <c r="B61" s="188" t="s">
        <v>145</v>
      </c>
      <c r="C61" s="106" t="s">
        <v>145</v>
      </c>
      <c r="D61" s="107" t="s">
        <v>145</v>
      </c>
      <c r="E61" s="185"/>
      <c r="F61" s="189"/>
      <c r="G61" s="189"/>
      <c r="H61" s="189"/>
      <c r="I61" s="190"/>
      <c r="J61" s="189"/>
      <c r="K61" s="189"/>
      <c r="L61" s="189"/>
      <c r="M61" s="187"/>
      <c r="N61" s="162" t="str">
        <f t="shared" si="2"/>
        <v/>
      </c>
      <c r="O61" s="163" t="str">
        <f t="shared" si="0"/>
        <v/>
      </c>
      <c r="P61" s="297"/>
      <c r="Q61" s="300"/>
      <c r="R61" s="185"/>
      <c r="S61" s="186"/>
      <c r="T61" s="187" t="s">
        <v>145</v>
      </c>
      <c r="U61" s="213" t="str">
        <f>IF(OR(D61="Select",C61="Select"),"",IF(Q59="FAIL","",((2/(1-B$18)/(1/J61+1/S61)))))</f>
        <v/>
      </c>
      <c r="V61" s="213" t="str">
        <f>IF(OR(D61="Select",C61="Select"),"",IF(Q59="FAIL","",IF(N61=90,"N/A",(S61-B$17)*TAN(N61*PI()/180))))</f>
        <v/>
      </c>
      <c r="W61" s="214" t="str" cm="1">
        <f t="array" ref="W61">IF(OR(D61="Select",C61="Select"),"",IF(Q59="FAIL","",IF(T61="YES",2,IF(T61="No",2.5,NA))*S61))</f>
        <v/>
      </c>
      <c r="X61" s="162" t="str">
        <f>IF(OR(D61="Select",C61="Select"),"",IF(Q59="FAIL","",IF(V61&lt;0,MIN(U61,W61),MIN(U61:W61))))</f>
        <v/>
      </c>
      <c r="Y61" s="218" t="str">
        <f>IF(OR(D61="Select",C61="Select"),"",IF(Q59="FAIL","",2*X61*J61+2*X61*G61+2*J61*G61))</f>
        <v/>
      </c>
      <c r="Z61" s="219" t="str">
        <f>IF(OR(D61="Select",C61="Select"),"",IF(Q59="FAIL","",(B$15*2*Y61*(1-B$18))/(B$16*N61)))</f>
        <v/>
      </c>
      <c r="AA61" s="208" t="str">
        <f>IF(OR(D61="Select",C61="Select"),"",IF(Q59="FAIL","",(R61*I61)/(J61*G61)))</f>
        <v/>
      </c>
      <c r="AB61" s="208" t="str">
        <f>IF(OR(D61="Select",C61="Select"),"",IF(Q59="FAIL","",Z61/(J61*G61)))</f>
        <v/>
      </c>
      <c r="AC61" s="220" t="str">
        <f>IF(OR(D61="Select",C61="Select"),"",IF(Q59="FAIL","",IF(AA61&gt;AB61,"PASS","FAIL")))</f>
        <v/>
      </c>
    </row>
    <row r="62" spans="1:29" x14ac:dyDescent="0.35">
      <c r="A62" s="272"/>
      <c r="B62" s="191" t="s">
        <v>145</v>
      </c>
      <c r="C62" s="114" t="s">
        <v>145</v>
      </c>
      <c r="D62" s="115" t="s">
        <v>145</v>
      </c>
      <c r="E62" s="192"/>
      <c r="F62" s="193"/>
      <c r="G62" s="193"/>
      <c r="H62" s="193"/>
      <c r="I62" s="193"/>
      <c r="J62" s="193"/>
      <c r="K62" s="193"/>
      <c r="L62" s="193"/>
      <c r="M62" s="194"/>
      <c r="N62" s="164" t="str">
        <f t="shared" si="2"/>
        <v/>
      </c>
      <c r="O62" s="165" t="str">
        <f t="shared" si="0"/>
        <v/>
      </c>
      <c r="P62" s="298"/>
      <c r="Q62" s="301"/>
      <c r="R62" s="192"/>
      <c r="S62" s="195"/>
      <c r="T62" s="194" t="s">
        <v>145</v>
      </c>
      <c r="U62" s="221" t="str">
        <f>IF(OR(D62="Select",C62="Select"),"",IF(Q59="FAIL","",((2/(1-B$18)/(1/J62+1/S62)))))</f>
        <v/>
      </c>
      <c r="V62" s="221" t="str">
        <f>IF(OR(D62="Select",C62="Select"),"",IF(Q59="FAIL","",IF(N62=90,"N/A",(S62-B$17)*TAN(N62*PI()/180))))</f>
        <v/>
      </c>
      <c r="W62" s="222" t="str" cm="1">
        <f t="array" ref="W62">IF(OR(D62="Select",C62="Select"),"",IF(Q59="FAIL","",IF(T62="YES",2,IF(T62="No",2.5,NA))*S62))</f>
        <v/>
      </c>
      <c r="X62" s="164" t="str">
        <f>IF(OR(D62="Select",C62="Select"),"",IF(Q59="FAIL","",IF(V62&lt;0,MIN(U62,W62),MIN(U62:W62))))</f>
        <v/>
      </c>
      <c r="Y62" s="223" t="str">
        <f>IF(OR(D62="Select",C62="Select"),"",IF(Q59="FAIL","",2*X62*J62+2*X62*G62+2*J62*G62))</f>
        <v/>
      </c>
      <c r="Z62" s="224" t="str">
        <f>IF(OR(D62="Select",C62="Select"),"",IF(Q59="FAIL","",(B$15*2*Y62*(1-B$18))/(B$16*N62)))</f>
        <v/>
      </c>
      <c r="AA62" s="211" t="str">
        <f>IF(OR(D62="Select",C62="Select"),"",IF(Q59="FAIL","",(R62*I62)/(J62*G62)))</f>
        <v/>
      </c>
      <c r="AB62" s="211" t="str">
        <f>IF(OR(D62="Select",C62="Select"),"",IF(Q59="FAIL","",Z62/(J62*G62)))</f>
        <v/>
      </c>
      <c r="AC62" s="225" t="str">
        <f>IF(OR(D62="Select",C62="Select"),"",IF(Q59="FAIL","",IF(AA62&gt;AB62,"PASS","FAIL")))</f>
        <v/>
      </c>
    </row>
    <row r="63" spans="1:29" x14ac:dyDescent="0.35">
      <c r="A63" s="270" t="s">
        <v>175</v>
      </c>
      <c r="B63" s="188" t="s">
        <v>145</v>
      </c>
      <c r="C63" s="106" t="s">
        <v>145</v>
      </c>
      <c r="D63" s="144" t="s">
        <v>145</v>
      </c>
      <c r="E63" s="185"/>
      <c r="F63" s="189"/>
      <c r="G63" s="189"/>
      <c r="H63" s="189"/>
      <c r="I63" s="189"/>
      <c r="J63" s="189"/>
      <c r="K63" s="189"/>
      <c r="L63" s="189"/>
      <c r="M63" s="187"/>
      <c r="N63" s="162" t="str">
        <f t="shared" si="2"/>
        <v/>
      </c>
      <c r="O63" s="163" t="str">
        <f t="shared" si="0"/>
        <v/>
      </c>
      <c r="P63" s="297" t="str">
        <f>IF(COUNTIF(N63:N66,"")=0,(0.088*B$15*90/B$16/((((J63*G63)/(G63*J63+G64*J64+G65*J65+G66*J66))*N63)+(((J64*G64)/(G63*J63+G64*J64+G65*J65+G66*J66))*N64)+(((J65*G65)/(G63*J63+G64*J64+G65*J65+G66*J66))*N65)+(((J66*G66)/(G63*J63+G64*J64+G65*J65+G66*J66))*N66))),IF(COUNTIF(N63:N66,"")=1,(0.088*B$15*90/B$16/((((J63*G63)/(G63*J63+G64*J64+G65*J65))*N63)+(((J64*G64)/(G63*J63+G64*J64+G65*J65))*N64)+(((J65*G65)/(G63*J63+G64*J64+G65*J65))*N65))),IF(COUNTIF(N63:N66,"")=2,(0.088*B$15*90/B$16/((((J63*G63)/(G63*J63+G64*J64))*N63)+(((J64*G64)/(G63*J63+G64*J64))*N64))),IF(COUNTIF(N63:N66,"")=3,(0.088*B$15*90/B$16/N63),""))))</f>
        <v/>
      </c>
      <c r="Q63" s="300" t="str">
        <f>IF(P63="","",IF(P63&gt;80%,"FAIL",IF(P63&lt;=0,"FAIL","PASS")))</f>
        <v/>
      </c>
      <c r="R63" s="185"/>
      <c r="S63" s="186"/>
      <c r="T63" s="187" t="s">
        <v>145</v>
      </c>
      <c r="U63" s="213" t="str">
        <f>IF(OR(D63="Select",C63="Select"),"",IF(Q63="FAIL","",((2/(1-B$18)/(1/J63+1/S63)))))</f>
        <v/>
      </c>
      <c r="V63" s="213" t="str">
        <f>IF(OR(D63="Select",C63="Select"),"",IF(Q63="FAIL","",IF(N63=90,"N/A",(S63-B$17)*TAN(N63*PI()/180))))</f>
        <v/>
      </c>
      <c r="W63" s="214" t="str" cm="1">
        <f t="array" ref="W63">IF(OR(D63="Select",C63="Select"),"",IF(Q63="FAIL","",IF(T63="YES",2,IF(T63="No",2.5,NA))*S63))</f>
        <v/>
      </c>
      <c r="X63" s="162" t="str">
        <f>IF(OR(D63="Select",C63="Select"),"",IF(Q63="FAIL","",IF(V63&lt;0,MIN(U63,W63),MIN(U63:W63))))</f>
        <v/>
      </c>
      <c r="Y63" s="218" t="str">
        <f>IF(OR(D63="Select",C63="Select"),"",IF(Q63="FAIL","",2*X63*J63+2*X63*G63+2*J63*G63))</f>
        <v/>
      </c>
      <c r="Z63" s="219" t="str">
        <f>IF(OR(D63="Select",C63="Select"),"",IF(Q63="FAIL","",(B$15*2*Y63*(1-B$18))/(B$16*N63)))</f>
        <v/>
      </c>
      <c r="AA63" s="208" t="str">
        <f>IF(OR(D63="Select",C63="Select"),"",IF(Q63="FAIL","",(R63*I63)/(J63*G63)))</f>
        <v/>
      </c>
      <c r="AB63" s="208" t="str">
        <f>IF(OR(D63="Select",C63="Select"),"",IF(Q63="FAIL","",Z63/(J63*G63)))</f>
        <v/>
      </c>
      <c r="AC63" s="220" t="str">
        <f>IF(OR(D63="Select",C63="Select"),"",IF(Q63="FAIL","",IF(AA63&gt;AB63,"PASS","FAIL")))</f>
        <v/>
      </c>
    </row>
    <row r="64" spans="1:29" x14ac:dyDescent="0.35">
      <c r="A64" s="271"/>
      <c r="B64" s="188" t="s">
        <v>145</v>
      </c>
      <c r="C64" s="106" t="s">
        <v>145</v>
      </c>
      <c r="D64" s="144" t="s">
        <v>145</v>
      </c>
      <c r="E64" s="185"/>
      <c r="F64" s="189"/>
      <c r="G64" s="189"/>
      <c r="H64" s="189"/>
      <c r="I64" s="190"/>
      <c r="J64" s="189"/>
      <c r="K64" s="189"/>
      <c r="L64" s="189"/>
      <c r="M64" s="187"/>
      <c r="N64" s="162" t="str">
        <f t="shared" si="2"/>
        <v/>
      </c>
      <c r="O64" s="163" t="str">
        <f t="shared" si="0"/>
        <v/>
      </c>
      <c r="P64" s="297"/>
      <c r="Q64" s="300"/>
      <c r="R64" s="185"/>
      <c r="S64" s="186"/>
      <c r="T64" s="187" t="s">
        <v>145</v>
      </c>
      <c r="U64" s="213" t="str">
        <f>IF(OR(D64="Select",C64="Select"),"",IF(Q63="FAIL","",((2/(1-B$18)/(1/J64+1/S64)))))</f>
        <v/>
      </c>
      <c r="V64" s="213" t="str">
        <f>IF(OR(D64="Select",C64="Select"),"",IF(Q63="FAIL","",IF(N64=90,"N/A",(S64-B$17)*TAN(N64*PI()/180))))</f>
        <v/>
      </c>
      <c r="W64" s="214" t="str" cm="1">
        <f t="array" ref="W64">IF(OR(D64="Select",C64="Select"),"",IF(Q63="FAIL","",IF(T64="YES",2,IF(T64="No",2.5,NA))*S64))</f>
        <v/>
      </c>
      <c r="X64" s="162" t="str">
        <f>IF(OR(D64="Select",C64="Select"),"",IF(Q63="FAIL","",IF(V64&lt;0,MIN(U64,W64),MIN(U64:W64))))</f>
        <v/>
      </c>
      <c r="Y64" s="218" t="str">
        <f>IF(OR(D64="Select",C64="Select"),"",IF(Q63="FAIL","",2*X64*J64+2*X64*G64+2*J64*G64))</f>
        <v/>
      </c>
      <c r="Z64" s="219" t="str">
        <f>IF(OR(D64="Select",C64="Select"),"",IF(Q63="FAIL","",(B$15*2*Y64*(1-B$18))/(B$16*N64)))</f>
        <v/>
      </c>
      <c r="AA64" s="208" t="str">
        <f>IF(OR(D64="Select",C64="Select"),"",IF(Q63="FAIL","",(R64*I64)/(J64*G64)))</f>
        <v/>
      </c>
      <c r="AB64" s="208" t="str">
        <f>IF(OR(D64="Select",C64="Select"),"",IF(Q63="FAIL","",Z64/(J64*G64)))</f>
        <v/>
      </c>
      <c r="AC64" s="220" t="str">
        <f>IF(OR(D64="Select",C64="Select"),"",IF(Q63="FAIL","",IF(AA64&gt;AB64,"PASS","FAIL")))</f>
        <v/>
      </c>
    </row>
    <row r="65" spans="1:30" x14ac:dyDescent="0.35">
      <c r="A65" s="271"/>
      <c r="B65" s="188" t="s">
        <v>145</v>
      </c>
      <c r="C65" s="106" t="s">
        <v>145</v>
      </c>
      <c r="D65" s="144" t="s">
        <v>145</v>
      </c>
      <c r="E65" s="185"/>
      <c r="F65" s="189"/>
      <c r="G65" s="189"/>
      <c r="H65" s="189"/>
      <c r="I65" s="190"/>
      <c r="J65" s="189"/>
      <c r="K65" s="189"/>
      <c r="L65" s="189"/>
      <c r="M65" s="187"/>
      <c r="N65" s="162" t="str">
        <f t="shared" si="2"/>
        <v/>
      </c>
      <c r="O65" s="163" t="str">
        <f t="shared" si="0"/>
        <v/>
      </c>
      <c r="P65" s="297"/>
      <c r="Q65" s="300"/>
      <c r="R65" s="185"/>
      <c r="S65" s="186"/>
      <c r="T65" s="187" t="s">
        <v>145</v>
      </c>
      <c r="U65" s="213" t="str">
        <f>IF(OR(D65="Select",C65="Select"),"",IF(Q63="FAIL","",((2/(1-B$18)/(1/J65+1/S65)))))</f>
        <v/>
      </c>
      <c r="V65" s="213" t="str">
        <f>IF(OR(D65="Select",C65="Select"),"",IF(Q63="FAIL","",IF(N65=90,"N/A",(S65-B$17)*TAN(N65*PI()/180))))</f>
        <v/>
      </c>
      <c r="W65" s="214" t="str" cm="1">
        <f t="array" ref="W65">IF(OR(D65="Select",C65="Select"),"",IF(Q63="FAIL","",IF(T65="YES",2,IF(T65="No",2.5,NA))*S65))</f>
        <v/>
      </c>
      <c r="X65" s="162" t="str">
        <f>IF(OR(D65="Select",C65="Select"),"",IF(Q63="FAIL","",IF(V65&lt;0,MIN(U65,W65),MIN(U65:W65))))</f>
        <v/>
      </c>
      <c r="Y65" s="218" t="str">
        <f>IF(OR(D65="Select",C65="Select"),"",IF(Q63="FAIL","",2*X65*J65+2*X65*G65+2*J65*G65))</f>
        <v/>
      </c>
      <c r="Z65" s="219" t="str">
        <f>IF(OR(D65="Select",C65="Select"),"",IF(Q63="FAIL","",(B$15*2*Y65*(1-B$18))/(B$16*N65)))</f>
        <v/>
      </c>
      <c r="AA65" s="208" t="str">
        <f>IF(OR(D65="Select",C65="Select"),"",IF(Q63="FAIL","",(R65*I65)/(J65*G65)))</f>
        <v/>
      </c>
      <c r="AB65" s="208" t="str">
        <f>IF(OR(D65="Select",C65="Select"),"",IF(Q63="FAIL","",Z65/(J65*G65)))</f>
        <v/>
      </c>
      <c r="AC65" s="220" t="str">
        <f>IF(OR(D65="Select",C65="Select"),"",IF(Q63="FAIL","",IF(AA65&gt;AB65,"PASS","FAIL")))</f>
        <v/>
      </c>
    </row>
    <row r="66" spans="1:30" ht="15" thickBot="1" x14ac:dyDescent="0.4">
      <c r="A66" s="293"/>
      <c r="B66" s="197" t="s">
        <v>145</v>
      </c>
      <c r="C66" s="129" t="s">
        <v>145</v>
      </c>
      <c r="D66" s="130" t="s">
        <v>145</v>
      </c>
      <c r="E66" s="198"/>
      <c r="F66" s="199"/>
      <c r="G66" s="199"/>
      <c r="H66" s="199"/>
      <c r="I66" s="199"/>
      <c r="J66" s="199"/>
      <c r="K66" s="199"/>
      <c r="L66" s="199"/>
      <c r="M66" s="200"/>
      <c r="N66" s="166" t="str">
        <f t="shared" si="2"/>
        <v/>
      </c>
      <c r="O66" s="167" t="str">
        <f t="shared" si="0"/>
        <v/>
      </c>
      <c r="P66" s="299"/>
      <c r="Q66" s="302"/>
      <c r="R66" s="198"/>
      <c r="S66" s="201"/>
      <c r="T66" s="200" t="s">
        <v>145</v>
      </c>
      <c r="U66" s="226" t="str">
        <f>IF(OR(D66="Select",C66="Select"),"",IF(Q63="FAIL","",((2/(1-B$18)/(1/J66+1/S66)))))</f>
        <v/>
      </c>
      <c r="V66" s="226" t="str">
        <f>IF(OR(D66="Select",C66="Select"),"",IF(Q63="FAIL","",IF(N66=90,"N/A",(S66-B$17)*TAN(N66*PI()/180))))</f>
        <v/>
      </c>
      <c r="W66" s="227" t="str" cm="1">
        <f t="array" ref="W66">IF(OR(D66="Select",C66="Select"),"",IF(Q63="FAIL","",IF(T66="YES",2,IF(T66="No",2.5,NA))*S66))</f>
        <v/>
      </c>
      <c r="X66" s="166" t="str">
        <f>IF(OR(D66="Select",C66="Select"),"",IF(Q63="FAIL","",IF(V66&lt;0,MIN(U66,W66),MIN(U66:W66))))</f>
        <v/>
      </c>
      <c r="Y66" s="228" t="str">
        <f>IF(OR(D66="Select",C66="Select"),"",IF(Q63="FAIL","",2*X66*J66+2*X66*G66+2*J66*G66))</f>
        <v/>
      </c>
      <c r="Z66" s="229" t="str">
        <f>IF(OR(D66="Select",C66="Select"),"",IF(Q63="FAIL","",(B$15*2*Y66*(1-B$18))/(B$16*N66)))</f>
        <v/>
      </c>
      <c r="AA66" s="212" t="str">
        <f>IF(OR(D66="Select",C66="Select"),"",IF(Q63="FAIL","",(R66*I66)/(J66*G66)))</f>
        <v/>
      </c>
      <c r="AB66" s="212" t="str">
        <f>IF(OR(D66="Select",C66="Select"),"",IF(Q63="FAIL","",Z66/(J66*G66)))</f>
        <v/>
      </c>
      <c r="AC66" s="230" t="str">
        <f>IF(OR(D66="Select",C66="Select"),"",IF(Q63="FAIL","",IF(AA66&gt;AB66,"PASS","FAIL")))</f>
        <v/>
      </c>
    </row>
    <row r="67" spans="1:30" x14ac:dyDescent="0.35">
      <c r="A67" s="59"/>
      <c r="B67" s="58"/>
      <c r="C67" s="58"/>
      <c r="D67" s="58"/>
      <c r="E67" s="58"/>
      <c r="F67" s="58"/>
      <c r="G67" s="58"/>
      <c r="H67" s="58"/>
      <c r="I67" s="58"/>
      <c r="J67" s="58"/>
      <c r="K67" s="59"/>
      <c r="L67" s="59"/>
      <c r="M67" s="59"/>
      <c r="N67" s="59"/>
      <c r="O67" s="59"/>
      <c r="P67" s="59"/>
      <c r="Q67" s="59"/>
      <c r="R67" s="59"/>
      <c r="S67" s="59"/>
      <c r="T67" s="59"/>
      <c r="U67" s="59"/>
      <c r="V67" s="59"/>
      <c r="W67" s="59"/>
      <c r="X67" s="59"/>
      <c r="Y67" s="59"/>
      <c r="Z67" s="59"/>
      <c r="AA67" s="59"/>
      <c r="AB67" s="59"/>
      <c r="AC67" s="59"/>
    </row>
    <row r="68" spans="1:30" ht="14.5" customHeight="1" x14ac:dyDescent="0.35">
      <c r="A68" s="296" t="s">
        <v>150</v>
      </c>
      <c r="B68" s="296"/>
      <c r="C68" s="296"/>
      <c r="D68" s="296"/>
      <c r="E68" s="296"/>
      <c r="F68" s="296"/>
      <c r="G68" s="296"/>
      <c r="H68" s="296"/>
      <c r="I68" s="296"/>
      <c r="J68" s="296"/>
      <c r="K68" s="296"/>
      <c r="L68" s="296"/>
      <c r="M68" s="296"/>
      <c r="N68" s="296"/>
      <c r="O68" s="296"/>
      <c r="P68" s="296"/>
      <c r="Q68" s="296"/>
      <c r="R68" s="296"/>
      <c r="S68" s="296"/>
      <c r="T68" s="296"/>
      <c r="U68" s="296"/>
      <c r="V68" s="296"/>
      <c r="W68" s="296"/>
      <c r="X68" s="296"/>
      <c r="Y68" s="296"/>
      <c r="Z68" s="296"/>
      <c r="AA68" s="296"/>
      <c r="AB68" s="296"/>
      <c r="AC68" s="296"/>
    </row>
    <row r="69" spans="1:30" x14ac:dyDescent="0.35">
      <c r="A69" s="296"/>
      <c r="B69" s="296"/>
      <c r="C69" s="296"/>
      <c r="D69" s="296"/>
      <c r="E69" s="296"/>
      <c r="F69" s="296"/>
      <c r="G69" s="296"/>
      <c r="H69" s="296"/>
      <c r="I69" s="296"/>
      <c r="J69" s="296"/>
      <c r="K69" s="296"/>
      <c r="L69" s="296"/>
      <c r="M69" s="296"/>
      <c r="N69" s="296"/>
      <c r="O69" s="296"/>
      <c r="P69" s="296"/>
      <c r="Q69" s="296"/>
      <c r="R69" s="296"/>
      <c r="S69" s="296"/>
      <c r="T69" s="296"/>
      <c r="U69" s="296"/>
      <c r="V69" s="296"/>
      <c r="W69" s="296"/>
      <c r="X69" s="296"/>
      <c r="Y69" s="296"/>
      <c r="Z69" s="296"/>
      <c r="AA69" s="296"/>
      <c r="AB69" s="296"/>
      <c r="AC69" s="296"/>
    </row>
    <row r="70" spans="1:30" x14ac:dyDescent="0.35">
      <c r="A70" s="296"/>
      <c r="B70" s="296"/>
      <c r="C70" s="296"/>
      <c r="D70" s="296"/>
      <c r="E70" s="296"/>
      <c r="F70" s="296"/>
      <c r="G70" s="296"/>
      <c r="H70" s="296"/>
      <c r="I70" s="296"/>
      <c r="J70" s="296"/>
      <c r="K70" s="296"/>
      <c r="L70" s="296"/>
      <c r="M70" s="296"/>
      <c r="N70" s="296"/>
      <c r="O70" s="296"/>
      <c r="P70" s="296"/>
      <c r="Q70" s="296"/>
      <c r="R70" s="296"/>
      <c r="S70" s="296"/>
      <c r="T70" s="296"/>
      <c r="U70" s="296"/>
      <c r="V70" s="296"/>
      <c r="W70" s="296"/>
      <c r="X70" s="296"/>
      <c r="Y70" s="296"/>
      <c r="Z70" s="296"/>
      <c r="AA70" s="296"/>
      <c r="AB70" s="296"/>
      <c r="AC70" s="296"/>
    </row>
    <row r="71" spans="1:30" x14ac:dyDescent="0.35">
      <c r="A71" s="308" t="s">
        <v>151</v>
      </c>
      <c r="B71" s="309"/>
      <c r="C71" s="309"/>
      <c r="D71" s="309"/>
      <c r="E71" s="309"/>
      <c r="F71" s="309"/>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row>
    <row r="72" spans="1:30" x14ac:dyDescent="0.35">
      <c r="A72" s="309"/>
      <c r="B72" s="309"/>
      <c r="C72" s="309"/>
      <c r="D72" s="309"/>
      <c r="E72" s="309"/>
      <c r="F72" s="309"/>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row>
    <row r="73" spans="1:30" x14ac:dyDescent="0.35">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row>
    <row r="74" spans="1:30" x14ac:dyDescent="0.35">
      <c r="A74" s="59"/>
      <c r="B74" s="172"/>
      <c r="C74" s="172"/>
      <c r="D74" s="172"/>
      <c r="E74" s="172"/>
      <c r="F74" s="172"/>
      <c r="G74" s="172"/>
      <c r="H74" s="172"/>
      <c r="I74" s="172"/>
      <c r="J74" s="172"/>
      <c r="K74" s="172"/>
      <c r="L74" s="172"/>
      <c r="M74" s="172"/>
      <c r="N74" s="172"/>
      <c r="O74" s="172"/>
      <c r="P74" s="172"/>
      <c r="Q74" s="59"/>
      <c r="R74" s="59"/>
      <c r="S74" s="59"/>
      <c r="T74" s="59"/>
      <c r="U74" s="59"/>
      <c r="V74" s="59"/>
      <c r="W74" s="59"/>
      <c r="X74" s="59"/>
      <c r="Y74" s="59"/>
      <c r="Z74" s="59"/>
      <c r="AA74" s="59"/>
      <c r="AB74" s="59"/>
      <c r="AC74" s="59"/>
    </row>
    <row r="75" spans="1:30" x14ac:dyDescent="0.35">
      <c r="A75" s="59"/>
      <c r="B75" s="71"/>
      <c r="C75" s="71"/>
      <c r="D75" s="71"/>
      <c r="E75" s="71"/>
      <c r="F75" s="71"/>
      <c r="G75" s="71"/>
      <c r="H75" s="71"/>
      <c r="I75" s="71"/>
      <c r="J75" s="71"/>
      <c r="K75" s="71"/>
      <c r="L75" s="71"/>
      <c r="M75" s="71"/>
      <c r="N75" s="71"/>
      <c r="O75" s="71"/>
      <c r="P75" s="71"/>
      <c r="Q75" s="71"/>
      <c r="R75" s="71"/>
      <c r="S75" s="71"/>
      <c r="T75" s="71"/>
      <c r="U75" s="59"/>
      <c r="V75" s="59"/>
      <c r="W75" s="59"/>
      <c r="X75" s="59"/>
      <c r="Y75" s="59"/>
      <c r="Z75" s="59"/>
      <c r="AA75" s="59"/>
      <c r="AB75" s="59"/>
      <c r="AC75" s="59"/>
    </row>
    <row r="76" spans="1:30" x14ac:dyDescent="0.35">
      <c r="A76" s="59"/>
      <c r="B76" s="71"/>
      <c r="C76" s="71"/>
      <c r="D76" s="71"/>
      <c r="E76" s="71"/>
      <c r="F76" s="71"/>
      <c r="G76" s="71"/>
      <c r="H76" s="71"/>
      <c r="I76" s="71"/>
      <c r="J76" s="71"/>
      <c r="K76" s="71"/>
      <c r="L76" s="71"/>
      <c r="M76" s="71"/>
      <c r="N76" s="71"/>
      <c r="O76" s="71"/>
      <c r="P76" s="71"/>
      <c r="Q76" s="71"/>
      <c r="R76" s="71"/>
      <c r="S76" s="71"/>
      <c r="T76" s="71"/>
      <c r="U76" s="59"/>
      <c r="V76" s="59"/>
      <c r="W76" s="59"/>
      <c r="X76" s="59"/>
      <c r="Y76" s="59"/>
      <c r="Z76" s="59"/>
      <c r="AA76" s="59"/>
      <c r="AB76" s="59"/>
      <c r="AC76" s="59"/>
    </row>
    <row r="77" spans="1:30" x14ac:dyDescent="0.35">
      <c r="A77" s="59"/>
      <c r="B77" s="58"/>
      <c r="C77" s="58"/>
      <c r="D77" s="58"/>
      <c r="E77" s="58"/>
      <c r="F77" s="58"/>
      <c r="G77" s="58"/>
      <c r="H77" s="58"/>
      <c r="I77" s="58"/>
      <c r="J77" s="58"/>
      <c r="K77" s="59"/>
      <c r="L77" s="59"/>
      <c r="M77" s="59"/>
      <c r="N77" s="59"/>
      <c r="O77" s="59"/>
      <c r="P77" s="59"/>
      <c r="Q77" s="59"/>
      <c r="R77" s="59"/>
      <c r="S77" s="59"/>
      <c r="T77" s="59"/>
      <c r="U77" s="59"/>
      <c r="V77" s="59"/>
      <c r="W77" s="59"/>
      <c r="X77" s="59"/>
      <c r="Y77" s="59"/>
      <c r="Z77" s="59"/>
      <c r="AA77" s="59"/>
      <c r="AB77" s="59"/>
      <c r="AC77" s="59"/>
    </row>
    <row r="78" spans="1:30" x14ac:dyDescent="0.35">
      <c r="A78" s="59"/>
      <c r="B78" s="58"/>
      <c r="C78" s="58"/>
      <c r="D78" s="58"/>
      <c r="E78" s="58"/>
      <c r="F78" s="58"/>
      <c r="G78" s="58"/>
      <c r="H78" s="58"/>
      <c r="I78" s="58"/>
      <c r="J78" s="58"/>
      <c r="K78" s="59"/>
      <c r="L78" s="59"/>
      <c r="M78" s="59"/>
      <c r="N78" s="59"/>
      <c r="O78" s="59"/>
      <c r="P78" s="59"/>
      <c r="Q78" s="59"/>
      <c r="R78" s="59"/>
      <c r="S78" s="59"/>
      <c r="T78" s="59"/>
      <c r="U78" s="59"/>
      <c r="V78" s="59"/>
      <c r="W78" s="59"/>
      <c r="X78" s="59"/>
      <c r="Y78" s="59"/>
      <c r="Z78" s="59"/>
      <c r="AA78" s="59"/>
      <c r="AB78" s="59"/>
      <c r="AC78" s="59"/>
    </row>
    <row r="79" spans="1:30" x14ac:dyDescent="0.35">
      <c r="A79" s="59"/>
      <c r="B79" s="58"/>
      <c r="C79" s="58"/>
      <c r="D79" s="58"/>
      <c r="E79" s="58"/>
      <c r="F79" s="58"/>
      <c r="G79" s="58"/>
      <c r="H79" s="58"/>
      <c r="I79" s="58"/>
      <c r="J79" s="58"/>
      <c r="K79" s="59"/>
      <c r="L79" s="59"/>
      <c r="M79" s="59"/>
      <c r="N79" s="59"/>
      <c r="O79" s="59"/>
      <c r="P79" s="59"/>
      <c r="Q79" s="59"/>
      <c r="R79" s="59"/>
      <c r="S79" s="59"/>
      <c r="T79" s="59"/>
      <c r="U79" s="59"/>
      <c r="V79" s="59"/>
      <c r="W79" s="59"/>
      <c r="X79" s="59"/>
      <c r="Y79" s="59"/>
      <c r="Z79" s="59"/>
      <c r="AA79" s="59"/>
      <c r="AB79" s="59"/>
      <c r="AC79" s="59"/>
    </row>
    <row r="80" spans="1:30" ht="14.5" customHeight="1" x14ac:dyDescent="0.35">
      <c r="A80" s="59"/>
      <c r="B80" s="58"/>
      <c r="C80" s="58"/>
      <c r="D80" s="58"/>
      <c r="E80" s="58"/>
      <c r="F80" s="58"/>
      <c r="G80" s="58"/>
      <c r="H80" s="58"/>
      <c r="I80" s="58"/>
      <c r="J80" s="58"/>
      <c r="K80" s="59"/>
      <c r="L80" s="59"/>
      <c r="M80" s="59"/>
      <c r="N80" s="59"/>
      <c r="O80" s="59"/>
      <c r="P80" s="59"/>
      <c r="Q80" s="59"/>
      <c r="R80" s="59"/>
      <c r="S80" s="59"/>
      <c r="T80" s="59"/>
      <c r="U80" s="59"/>
      <c r="V80" s="59"/>
      <c r="W80" s="59"/>
      <c r="X80" s="59"/>
      <c r="Y80" s="59"/>
      <c r="Z80" s="59"/>
      <c r="AA80" s="59"/>
      <c r="AB80" s="59"/>
      <c r="AC80" s="59"/>
      <c r="AD80" s="26"/>
    </row>
    <row r="81" spans="1:36" ht="14.5" customHeight="1" x14ac:dyDescent="0.35">
      <c r="A81" s="59"/>
      <c r="B81" s="58"/>
      <c r="C81" s="58"/>
      <c r="D81" s="58"/>
      <c r="E81" s="58"/>
      <c r="F81" s="58"/>
      <c r="G81" s="58"/>
      <c r="H81" s="58"/>
      <c r="I81" s="58"/>
      <c r="J81" s="58"/>
      <c r="K81" s="59"/>
      <c r="L81" s="59"/>
      <c r="M81" s="59"/>
      <c r="N81" s="59"/>
      <c r="O81" s="59"/>
      <c r="P81" s="59"/>
      <c r="Q81" s="59"/>
      <c r="R81" s="59"/>
      <c r="S81" s="59"/>
      <c r="T81" s="59"/>
      <c r="U81" s="59"/>
      <c r="V81" s="59"/>
      <c r="W81" s="59"/>
      <c r="X81" s="59"/>
      <c r="Y81" s="59"/>
      <c r="Z81" s="59"/>
      <c r="AA81" s="59"/>
      <c r="AB81" s="59"/>
      <c r="AC81" s="59"/>
      <c r="AD81" s="26"/>
    </row>
    <row r="82" spans="1:36" x14ac:dyDescent="0.35">
      <c r="A82" s="59"/>
      <c r="B82" s="58"/>
      <c r="C82" s="58"/>
      <c r="D82" s="58"/>
      <c r="E82" s="58"/>
      <c r="F82" s="58"/>
      <c r="G82" s="58"/>
      <c r="H82" s="58"/>
      <c r="I82" s="58"/>
      <c r="J82" s="58"/>
      <c r="K82" s="59"/>
      <c r="L82" s="59"/>
      <c r="M82" s="59"/>
      <c r="N82" s="59"/>
      <c r="O82" s="59"/>
      <c r="P82" s="59"/>
      <c r="Q82" s="59"/>
      <c r="R82" s="59"/>
      <c r="S82" s="59"/>
      <c r="T82" s="59"/>
      <c r="U82" s="59"/>
      <c r="V82" s="59"/>
      <c r="W82" s="59"/>
      <c r="X82" s="59"/>
      <c r="Y82" s="59"/>
      <c r="Z82" s="59"/>
      <c r="AA82" s="59"/>
      <c r="AB82" s="59"/>
      <c r="AC82" s="59"/>
    </row>
    <row r="83" spans="1:36" x14ac:dyDescent="0.35">
      <c r="A83" s="59"/>
      <c r="B83" s="58"/>
      <c r="C83" s="58"/>
      <c r="D83" s="58"/>
      <c r="E83" s="58"/>
      <c r="F83" s="58"/>
      <c r="G83" s="58"/>
      <c r="H83" s="58"/>
      <c r="I83" s="58"/>
      <c r="J83" s="58"/>
      <c r="K83" s="59"/>
      <c r="L83" s="59"/>
      <c r="M83" s="59"/>
      <c r="N83" s="59"/>
      <c r="O83" s="59"/>
      <c r="P83" s="59"/>
      <c r="Q83" s="59"/>
      <c r="R83" s="59"/>
      <c r="S83" s="59"/>
      <c r="T83" s="59"/>
      <c r="U83" s="59"/>
      <c r="V83" s="59"/>
      <c r="W83" s="59"/>
      <c r="X83" s="59"/>
      <c r="Y83" s="59"/>
      <c r="Z83" s="59"/>
      <c r="AA83" s="59"/>
      <c r="AB83" s="59"/>
      <c r="AC83" s="59"/>
    </row>
    <row r="84" spans="1:36" x14ac:dyDescent="0.35">
      <c r="A84" s="59"/>
      <c r="B84" s="58"/>
      <c r="C84" s="58"/>
      <c r="D84" s="58"/>
      <c r="E84" s="58"/>
      <c r="F84" s="58"/>
      <c r="G84" s="58"/>
      <c r="H84" s="58"/>
      <c r="I84" s="58"/>
      <c r="J84" s="58"/>
      <c r="K84" s="59"/>
      <c r="L84" s="59"/>
      <c r="M84" s="59"/>
      <c r="N84" s="59"/>
      <c r="O84" s="59"/>
      <c r="P84" s="59"/>
      <c r="Q84" s="59"/>
      <c r="R84" s="59"/>
      <c r="S84" s="59"/>
      <c r="T84" s="59"/>
      <c r="U84" s="59"/>
      <c r="V84" s="59"/>
      <c r="W84" s="59"/>
      <c r="X84" s="59"/>
      <c r="Y84" s="59"/>
      <c r="Z84" s="59"/>
      <c r="AA84" s="59"/>
      <c r="AB84" s="59"/>
      <c r="AC84" s="59"/>
    </row>
    <row r="85" spans="1:36" x14ac:dyDescent="0.35">
      <c r="A85" s="59"/>
      <c r="B85" s="58"/>
      <c r="C85" s="58"/>
      <c r="D85" s="58"/>
      <c r="E85" s="58"/>
      <c r="F85" s="58"/>
      <c r="G85" s="58"/>
      <c r="H85" s="58"/>
      <c r="I85" s="58"/>
      <c r="J85" s="58"/>
      <c r="K85" s="59"/>
      <c r="L85" s="59"/>
      <c r="M85" s="59"/>
      <c r="N85" s="59"/>
      <c r="O85" s="59"/>
      <c r="P85" s="59"/>
      <c r="Q85" s="59"/>
      <c r="R85" s="59"/>
      <c r="S85" s="59"/>
      <c r="T85" s="59"/>
      <c r="U85" s="59"/>
      <c r="V85" s="59"/>
      <c r="W85" s="59"/>
      <c r="X85" s="59"/>
      <c r="Y85" s="59"/>
      <c r="Z85" s="59"/>
      <c r="AA85" s="59"/>
      <c r="AB85" s="59"/>
      <c r="AC85" s="59"/>
    </row>
    <row r="86" spans="1:36" x14ac:dyDescent="0.35">
      <c r="A86" s="59"/>
      <c r="B86" s="58"/>
      <c r="C86" s="58"/>
      <c r="D86" s="58"/>
      <c r="E86" s="58"/>
      <c r="F86" s="58"/>
      <c r="G86" s="58"/>
      <c r="H86" s="58"/>
      <c r="I86" s="58"/>
      <c r="J86" s="58"/>
      <c r="K86" s="59"/>
      <c r="L86" s="59"/>
      <c r="M86" s="59"/>
      <c r="N86" s="59"/>
      <c r="O86" s="59"/>
      <c r="P86" s="59"/>
      <c r="Q86" s="59"/>
      <c r="R86" s="59"/>
      <c r="S86" s="59"/>
      <c r="T86" s="59"/>
      <c r="U86" s="59"/>
      <c r="V86" s="59"/>
      <c r="W86" s="59"/>
      <c r="X86" s="59"/>
      <c r="Y86" s="59"/>
      <c r="Z86" s="59"/>
      <c r="AA86" s="59"/>
      <c r="AB86" s="59"/>
      <c r="AC86" s="59"/>
    </row>
    <row r="87" spans="1:36" x14ac:dyDescent="0.35">
      <c r="A87" s="59"/>
      <c r="B87" s="58"/>
      <c r="C87" s="58"/>
      <c r="D87" s="58"/>
      <c r="E87" s="58"/>
      <c r="F87" s="58"/>
      <c r="G87" s="58"/>
      <c r="H87" s="58"/>
      <c r="I87" s="58"/>
      <c r="J87" s="58"/>
      <c r="K87" s="59"/>
      <c r="L87" s="59"/>
      <c r="M87" s="59"/>
      <c r="N87" s="59"/>
      <c r="O87" s="59"/>
      <c r="P87" s="59"/>
      <c r="Q87" s="59"/>
      <c r="R87" s="59"/>
      <c r="S87" s="59"/>
      <c r="T87" s="59"/>
      <c r="U87" s="59"/>
      <c r="V87" s="59"/>
      <c r="W87" s="59"/>
      <c r="X87" s="59"/>
      <c r="Y87" s="59"/>
      <c r="Z87" s="59"/>
      <c r="AA87" s="59"/>
      <c r="AB87" s="59"/>
      <c r="AC87" s="59"/>
    </row>
    <row r="88" spans="1:36" x14ac:dyDescent="0.35">
      <c r="A88" s="59"/>
      <c r="B88" s="58"/>
      <c r="C88" s="58"/>
      <c r="D88" s="58"/>
      <c r="E88" s="58"/>
      <c r="F88" s="58"/>
      <c r="G88" s="58"/>
      <c r="H88" s="58"/>
      <c r="I88" s="58"/>
      <c r="J88" s="58"/>
      <c r="K88" s="59"/>
      <c r="L88" s="59"/>
      <c r="M88" s="59"/>
      <c r="N88" s="59"/>
      <c r="O88" s="59"/>
      <c r="P88" s="59"/>
      <c r="Q88" s="59"/>
      <c r="R88" s="59"/>
      <c r="S88" s="59"/>
      <c r="T88" s="59"/>
      <c r="U88" s="59"/>
      <c r="V88" s="59"/>
      <c r="W88" s="59"/>
      <c r="X88" s="59"/>
      <c r="Y88" s="59"/>
      <c r="Z88" s="59"/>
      <c r="AA88" s="59"/>
      <c r="AB88" s="59"/>
      <c r="AC88" s="59"/>
    </row>
    <row r="89" spans="1:36" x14ac:dyDescent="0.35">
      <c r="A89" s="59"/>
      <c r="B89" s="58"/>
      <c r="C89" s="58"/>
      <c r="D89" s="58"/>
      <c r="E89" s="58"/>
      <c r="F89" s="58"/>
      <c r="G89" s="58"/>
      <c r="H89" s="58"/>
      <c r="I89" s="58"/>
      <c r="J89" s="58"/>
      <c r="K89" s="59"/>
      <c r="L89" s="59"/>
      <c r="M89" s="59"/>
      <c r="N89" s="59"/>
      <c r="O89" s="59"/>
      <c r="P89" s="59"/>
      <c r="Q89" s="59"/>
      <c r="R89" s="59"/>
      <c r="S89" s="59"/>
      <c r="T89" s="59"/>
      <c r="U89" s="59"/>
      <c r="V89" s="59"/>
      <c r="W89" s="59"/>
      <c r="X89" s="59"/>
      <c r="Y89" s="59"/>
      <c r="Z89" s="59"/>
      <c r="AA89" s="59"/>
      <c r="AB89" s="59"/>
      <c r="AC89" s="59"/>
    </row>
    <row r="90" spans="1:36" ht="32.5" customHeight="1" x14ac:dyDescent="0.35">
      <c r="A90" s="59"/>
      <c r="B90" s="58"/>
      <c r="C90" s="58"/>
      <c r="D90" s="58"/>
      <c r="E90" s="58"/>
      <c r="F90" s="58"/>
      <c r="G90" s="58"/>
      <c r="H90" s="58"/>
      <c r="I90" s="58"/>
      <c r="J90" s="58"/>
      <c r="K90" s="59"/>
      <c r="L90" s="59"/>
      <c r="M90" s="59"/>
      <c r="N90" s="59"/>
      <c r="O90" s="59"/>
      <c r="P90" s="59"/>
      <c r="Q90" s="59"/>
      <c r="R90" s="59"/>
      <c r="S90" s="59"/>
      <c r="T90" s="59"/>
      <c r="U90" s="59"/>
      <c r="V90" s="59"/>
      <c r="W90" s="59"/>
      <c r="X90" s="59"/>
      <c r="Y90" s="59"/>
      <c r="Z90" s="59"/>
      <c r="AA90" s="59"/>
      <c r="AB90" s="59"/>
      <c r="AC90" s="59"/>
    </row>
    <row r="91" spans="1:36" ht="0.65" customHeight="1" x14ac:dyDescent="0.65">
      <c r="A91" s="59"/>
      <c r="B91" s="58"/>
      <c r="C91" s="58"/>
      <c r="D91" s="58"/>
      <c r="E91" s="58"/>
      <c r="F91" s="58"/>
      <c r="G91" s="58"/>
      <c r="H91" s="58"/>
      <c r="I91" s="58"/>
      <c r="J91" s="58"/>
      <c r="K91" s="59"/>
      <c r="L91" s="59"/>
      <c r="M91" s="59"/>
      <c r="N91" s="59"/>
      <c r="O91" s="59"/>
      <c r="P91" s="59"/>
      <c r="Q91" s="59"/>
      <c r="R91" s="59"/>
      <c r="S91" s="59"/>
      <c r="T91" s="59"/>
      <c r="U91" s="59"/>
      <c r="V91" s="59"/>
      <c r="W91" s="59"/>
      <c r="X91" s="59"/>
      <c r="Y91" s="59"/>
      <c r="Z91" s="59"/>
      <c r="AA91" s="59"/>
      <c r="AB91" s="59"/>
      <c r="AC91" s="59"/>
      <c r="AJ91" s="9"/>
    </row>
    <row r="92" spans="1:36" x14ac:dyDescent="0.35">
      <c r="A92" s="59"/>
      <c r="B92" s="58"/>
      <c r="C92" s="58"/>
      <c r="D92" s="58"/>
      <c r="E92" s="58"/>
      <c r="F92" s="58"/>
      <c r="G92" s="58"/>
      <c r="H92" s="58"/>
      <c r="I92" s="58"/>
      <c r="J92" s="58"/>
      <c r="K92" s="59"/>
      <c r="L92" s="59"/>
      <c r="M92" s="59"/>
      <c r="N92" s="59"/>
      <c r="O92" s="59"/>
      <c r="P92" s="59"/>
      <c r="Q92" s="59"/>
      <c r="R92" s="59"/>
      <c r="S92" s="59"/>
      <c r="T92" s="59"/>
      <c r="U92" s="59"/>
      <c r="V92" s="59"/>
      <c r="W92" s="59"/>
      <c r="X92" s="59"/>
      <c r="Y92" s="59"/>
      <c r="Z92" s="59"/>
      <c r="AA92" s="59"/>
      <c r="AB92" s="59"/>
      <c r="AC92" s="59"/>
    </row>
    <row r="93" spans="1:36" x14ac:dyDescent="0.35">
      <c r="A93" s="59"/>
      <c r="B93" s="58"/>
      <c r="C93" s="58"/>
      <c r="D93" s="58"/>
      <c r="E93" s="58"/>
      <c r="F93" s="58"/>
      <c r="G93" s="58"/>
      <c r="H93" s="58"/>
      <c r="I93" s="58"/>
      <c r="J93" s="58"/>
      <c r="K93" s="59"/>
      <c r="L93" s="59"/>
      <c r="M93" s="59"/>
      <c r="N93" s="59"/>
      <c r="O93" s="59"/>
      <c r="P93" s="59"/>
      <c r="Q93" s="59"/>
      <c r="R93" s="59"/>
      <c r="S93" s="59"/>
      <c r="T93" s="59"/>
      <c r="U93" s="59"/>
      <c r="V93" s="59"/>
      <c r="W93" s="59"/>
      <c r="X93" s="59"/>
      <c r="Y93" s="59"/>
      <c r="Z93" s="59"/>
      <c r="AA93" s="59"/>
      <c r="AB93" s="59"/>
      <c r="AC93" s="59"/>
    </row>
    <row r="94" spans="1:36" x14ac:dyDescent="0.35">
      <c r="A94" s="59"/>
      <c r="B94" s="58"/>
      <c r="C94" s="58"/>
      <c r="D94" s="58"/>
      <c r="E94" s="58"/>
      <c r="F94" s="58"/>
      <c r="G94" s="58"/>
      <c r="H94" s="58"/>
      <c r="I94" s="58"/>
      <c r="J94" s="58"/>
      <c r="K94" s="59"/>
      <c r="L94" s="59"/>
      <c r="M94" s="59"/>
      <c r="N94" s="59"/>
      <c r="O94" s="59"/>
      <c r="P94" s="59"/>
      <c r="Q94" s="59"/>
      <c r="R94" s="59"/>
      <c r="S94" s="59"/>
      <c r="T94" s="59"/>
      <c r="U94" s="59"/>
      <c r="V94" s="59"/>
      <c r="W94" s="59"/>
      <c r="X94" s="59"/>
      <c r="Y94" s="59"/>
      <c r="Z94" s="59"/>
      <c r="AA94" s="59"/>
      <c r="AB94" s="59"/>
      <c r="AC94" s="59"/>
    </row>
    <row r="95" spans="1:36" x14ac:dyDescent="0.35">
      <c r="A95" s="59"/>
      <c r="B95" s="58"/>
      <c r="C95" s="58"/>
      <c r="D95" s="58"/>
      <c r="E95" s="58"/>
      <c r="F95" s="58"/>
      <c r="G95" s="58"/>
      <c r="H95" s="58"/>
      <c r="I95" s="58"/>
      <c r="J95" s="58"/>
      <c r="K95" s="59"/>
      <c r="L95" s="59"/>
      <c r="M95" s="59"/>
      <c r="N95" s="59"/>
      <c r="O95" s="59"/>
      <c r="P95" s="59"/>
      <c r="Q95" s="59"/>
      <c r="R95" s="59"/>
      <c r="S95" s="59"/>
      <c r="T95" s="59"/>
      <c r="U95" s="59"/>
      <c r="V95" s="59"/>
      <c r="W95" s="59"/>
      <c r="X95" s="59"/>
      <c r="Y95" s="59"/>
      <c r="Z95" s="59"/>
      <c r="AA95" s="59"/>
      <c r="AB95" s="59"/>
      <c r="AC95" s="59"/>
    </row>
    <row r="96" spans="1:36" x14ac:dyDescent="0.35">
      <c r="A96" s="59"/>
      <c r="B96" s="58"/>
      <c r="C96" s="58"/>
      <c r="D96" s="58"/>
      <c r="E96" s="58"/>
      <c r="F96" s="58"/>
      <c r="G96" s="58"/>
      <c r="H96" s="58"/>
      <c r="I96" s="58"/>
      <c r="J96" s="58"/>
      <c r="K96" s="59"/>
      <c r="L96" s="59"/>
      <c r="M96" s="59"/>
      <c r="N96" s="59"/>
      <c r="O96" s="59"/>
      <c r="P96" s="59"/>
      <c r="Q96" s="59"/>
      <c r="R96" s="59"/>
      <c r="S96" s="59"/>
      <c r="T96" s="59"/>
      <c r="U96" s="59"/>
      <c r="V96" s="59"/>
      <c r="W96" s="59"/>
      <c r="X96" s="59"/>
      <c r="Y96" s="59"/>
      <c r="Z96" s="59"/>
      <c r="AA96" s="59"/>
      <c r="AB96" s="59"/>
      <c r="AC96" s="59"/>
    </row>
    <row r="97" spans="1:87" x14ac:dyDescent="0.35">
      <c r="A97" s="59"/>
      <c r="B97" s="58"/>
      <c r="C97" s="58"/>
      <c r="D97" s="58"/>
      <c r="E97" s="58"/>
      <c r="F97" s="58"/>
      <c r="G97" s="58"/>
      <c r="H97" s="58"/>
      <c r="I97" s="58"/>
      <c r="J97" s="58"/>
      <c r="K97" s="59"/>
      <c r="L97" s="59"/>
      <c r="M97" s="59"/>
      <c r="N97" s="59"/>
      <c r="O97" s="59"/>
      <c r="P97" s="59"/>
      <c r="Q97" s="59"/>
      <c r="R97" s="59"/>
      <c r="S97" s="59"/>
      <c r="T97" s="59"/>
      <c r="U97" s="59"/>
      <c r="V97" s="59"/>
      <c r="W97" s="59"/>
      <c r="X97" s="59"/>
      <c r="Y97" s="59"/>
      <c r="Z97" s="59"/>
      <c r="AA97" s="59"/>
      <c r="AB97" s="59"/>
      <c r="AC97" s="59"/>
    </row>
    <row r="98" spans="1:87" x14ac:dyDescent="0.35">
      <c r="A98" s="59"/>
      <c r="B98" s="58"/>
      <c r="C98" s="58"/>
      <c r="D98" s="58"/>
      <c r="E98" s="58"/>
      <c r="F98" s="58"/>
      <c r="G98" s="58"/>
      <c r="H98" s="58"/>
      <c r="I98" s="58"/>
      <c r="J98" s="58"/>
      <c r="K98" s="59"/>
      <c r="L98" s="59"/>
      <c r="M98" s="59"/>
      <c r="N98" s="59"/>
      <c r="O98" s="59"/>
      <c r="P98" s="59"/>
      <c r="Q98" s="59"/>
      <c r="R98" s="59"/>
      <c r="S98" s="59"/>
      <c r="T98" s="59"/>
      <c r="U98" s="59"/>
      <c r="V98" s="59"/>
      <c r="W98" s="59"/>
      <c r="X98" s="59"/>
      <c r="Y98" s="59"/>
      <c r="Z98" s="59"/>
      <c r="AA98" s="59"/>
      <c r="AB98" s="59"/>
      <c r="AC98" s="59"/>
    </row>
    <row r="99" spans="1:87" x14ac:dyDescent="0.35">
      <c r="A99" s="59"/>
      <c r="B99" s="58"/>
      <c r="C99" s="58"/>
      <c r="D99" s="58"/>
      <c r="E99" s="58"/>
      <c r="F99" s="58"/>
      <c r="G99" s="58"/>
      <c r="H99" s="58"/>
      <c r="I99" s="58"/>
      <c r="J99" s="58"/>
      <c r="K99" s="59"/>
      <c r="L99" s="59"/>
      <c r="M99" s="59"/>
      <c r="N99" s="59"/>
      <c r="O99" s="59"/>
      <c r="P99" s="59"/>
      <c r="Q99" s="59"/>
      <c r="R99" s="59"/>
      <c r="S99" s="59"/>
      <c r="T99" s="59"/>
      <c r="U99" s="59"/>
      <c r="V99" s="59"/>
      <c r="W99" s="59"/>
      <c r="X99" s="59"/>
      <c r="Y99" s="59"/>
      <c r="Z99" s="59"/>
      <c r="AA99" s="59"/>
      <c r="AB99" s="59"/>
      <c r="AC99" s="59"/>
    </row>
    <row r="100" spans="1:87" x14ac:dyDescent="0.35">
      <c r="A100" s="59"/>
      <c r="B100" s="58"/>
      <c r="C100" s="58"/>
      <c r="D100" s="58"/>
      <c r="E100" s="58"/>
      <c r="F100" s="58"/>
      <c r="G100" s="58"/>
      <c r="H100" s="58"/>
      <c r="I100" s="58"/>
      <c r="J100" s="58"/>
      <c r="K100" s="59"/>
      <c r="L100" s="59"/>
      <c r="M100" s="59"/>
      <c r="N100" s="59"/>
      <c r="O100" s="59"/>
      <c r="P100" s="59"/>
      <c r="Q100" s="59"/>
      <c r="R100" s="59"/>
      <c r="S100" s="59"/>
      <c r="T100" s="59"/>
      <c r="U100" s="59"/>
      <c r="V100" s="59"/>
      <c r="W100" s="59"/>
      <c r="X100" s="59"/>
      <c r="Y100" s="59"/>
      <c r="Z100" s="59"/>
      <c r="AA100" s="59"/>
      <c r="AB100" s="59"/>
      <c r="AC100" s="59"/>
    </row>
    <row r="101" spans="1:87" x14ac:dyDescent="0.35">
      <c r="A101" s="59"/>
      <c r="B101" s="58"/>
      <c r="C101" s="58"/>
      <c r="D101" s="58"/>
      <c r="E101" s="58"/>
      <c r="F101" s="58"/>
      <c r="G101" s="58"/>
      <c r="H101" s="58"/>
      <c r="I101" s="58"/>
      <c r="J101" s="58"/>
      <c r="K101" s="59"/>
      <c r="L101" s="59"/>
      <c r="M101" s="59"/>
      <c r="N101" s="59"/>
      <c r="O101" s="59"/>
      <c r="P101" s="59"/>
      <c r="Q101" s="59"/>
      <c r="R101" s="59"/>
      <c r="S101" s="59"/>
      <c r="T101" s="59"/>
      <c r="U101" s="59"/>
      <c r="V101" s="59"/>
      <c r="W101" s="59"/>
      <c r="X101" s="59"/>
      <c r="Y101" s="59"/>
      <c r="Z101" s="59"/>
      <c r="AA101" s="59"/>
      <c r="AB101" s="59"/>
      <c r="AC101" s="59"/>
    </row>
    <row r="102" spans="1:87" x14ac:dyDescent="0.35">
      <c r="A102" s="59"/>
      <c r="B102" s="58"/>
      <c r="C102" s="58"/>
      <c r="D102" s="58"/>
      <c r="E102" s="58"/>
      <c r="F102" s="58"/>
      <c r="G102" s="58"/>
      <c r="H102" s="58"/>
      <c r="I102" s="58"/>
      <c r="J102" s="58"/>
      <c r="K102" s="59"/>
      <c r="L102" s="59"/>
      <c r="M102" s="59"/>
      <c r="N102" s="59"/>
      <c r="O102" s="59"/>
      <c r="P102" s="59"/>
      <c r="Q102" s="59"/>
      <c r="R102" s="59"/>
      <c r="S102" s="59"/>
      <c r="T102" s="59"/>
      <c r="U102" s="59"/>
      <c r="V102" s="59"/>
      <c r="W102" s="59"/>
      <c r="X102" s="59"/>
      <c r="Y102" s="59"/>
      <c r="Z102" s="59"/>
      <c r="AA102" s="59"/>
      <c r="AB102" s="59"/>
      <c r="AC102" s="59"/>
    </row>
    <row r="103" spans="1:87" x14ac:dyDescent="0.35">
      <c r="A103" s="59"/>
      <c r="B103" s="58"/>
      <c r="C103" s="58"/>
      <c r="D103" s="58"/>
      <c r="E103" s="58"/>
      <c r="F103" s="58"/>
      <c r="G103" s="58"/>
      <c r="H103" s="58"/>
      <c r="I103" s="58"/>
      <c r="J103" s="58"/>
      <c r="K103" s="59"/>
      <c r="L103" s="59"/>
      <c r="M103" s="59"/>
      <c r="N103" s="59"/>
      <c r="O103" s="59"/>
      <c r="P103" s="59"/>
      <c r="Q103" s="59"/>
      <c r="R103" s="59"/>
      <c r="S103" s="59"/>
      <c r="T103" s="59"/>
      <c r="U103" s="59"/>
      <c r="V103" s="59"/>
      <c r="W103" s="59"/>
      <c r="X103" s="59"/>
      <c r="Y103" s="59"/>
      <c r="Z103" s="59"/>
      <c r="AA103" s="59"/>
      <c r="AB103" s="59"/>
      <c r="AC103" s="59"/>
    </row>
    <row r="104" spans="1:87" x14ac:dyDescent="0.35">
      <c r="A104" s="59"/>
      <c r="B104" s="58"/>
      <c r="C104" s="58"/>
      <c r="D104" s="58"/>
      <c r="E104" s="58"/>
      <c r="F104" s="58"/>
      <c r="G104" s="58"/>
      <c r="H104" s="58"/>
      <c r="I104" s="58"/>
      <c r="J104" s="58"/>
      <c r="K104" s="59"/>
      <c r="L104" s="59"/>
      <c r="M104" s="59"/>
      <c r="N104" s="59"/>
      <c r="O104" s="59"/>
      <c r="P104" s="59"/>
      <c r="Q104" s="59"/>
      <c r="R104" s="59"/>
      <c r="S104" s="59"/>
      <c r="T104" s="59"/>
      <c r="U104" s="59"/>
      <c r="V104" s="59"/>
      <c r="W104" s="59"/>
      <c r="X104" s="59"/>
      <c r="Y104" s="59"/>
      <c r="Z104" s="59"/>
      <c r="AA104" s="59"/>
      <c r="AB104" s="59"/>
      <c r="AC104" s="59"/>
    </row>
    <row r="105" spans="1:87" x14ac:dyDescent="0.35">
      <c r="A105" s="59"/>
      <c r="B105" s="58"/>
      <c r="C105" s="58"/>
      <c r="D105" s="58"/>
      <c r="E105" s="58"/>
      <c r="F105" s="58"/>
      <c r="G105" s="58"/>
      <c r="H105" s="58"/>
      <c r="I105" s="58"/>
      <c r="J105" s="58"/>
      <c r="K105" s="59"/>
      <c r="L105" s="59"/>
      <c r="M105" s="59"/>
      <c r="N105" s="59"/>
      <c r="O105" s="59"/>
      <c r="P105" s="59"/>
      <c r="Q105" s="59"/>
      <c r="R105" s="59"/>
      <c r="S105" s="59"/>
      <c r="T105" s="59"/>
      <c r="U105" s="59"/>
      <c r="V105" s="59"/>
      <c r="W105" s="59"/>
      <c r="X105" s="59"/>
      <c r="Y105" s="59"/>
      <c r="Z105" s="59"/>
      <c r="AA105" s="59"/>
      <c r="AB105" s="59"/>
      <c r="AC105" s="59"/>
    </row>
    <row r="106" spans="1:87" x14ac:dyDescent="0.35">
      <c r="A106" s="59"/>
      <c r="B106" s="58"/>
      <c r="C106" s="58"/>
      <c r="D106" s="58"/>
      <c r="E106" s="58"/>
      <c r="F106" s="58"/>
      <c r="G106" s="58"/>
      <c r="H106" s="58"/>
      <c r="I106" s="58"/>
      <c r="J106" s="58"/>
      <c r="K106" s="59"/>
      <c r="L106" s="59"/>
      <c r="M106" s="59"/>
      <c r="N106" s="59"/>
      <c r="O106" s="59"/>
      <c r="P106" s="59"/>
      <c r="Q106" s="59"/>
      <c r="R106" s="59"/>
      <c r="S106" s="59"/>
      <c r="T106" s="59"/>
      <c r="U106" s="59"/>
      <c r="V106" s="59"/>
      <c r="W106" s="59"/>
      <c r="X106" s="59"/>
      <c r="Y106" s="59"/>
      <c r="Z106" s="59"/>
      <c r="AA106" s="59"/>
      <c r="AB106" s="59"/>
      <c r="AC106" s="59"/>
    </row>
    <row r="107" spans="1:87" x14ac:dyDescent="0.35">
      <c r="A107" s="59"/>
      <c r="B107" s="58"/>
      <c r="C107" s="58"/>
      <c r="D107" s="58"/>
      <c r="E107" s="58"/>
      <c r="F107" s="58"/>
      <c r="G107" s="58"/>
      <c r="H107" s="58"/>
      <c r="I107" s="58"/>
      <c r="J107" s="58"/>
      <c r="K107" s="59"/>
      <c r="L107" s="59"/>
      <c r="M107" s="59"/>
      <c r="N107" s="59"/>
      <c r="O107" s="59"/>
      <c r="P107" s="59"/>
      <c r="Q107" s="59"/>
      <c r="R107" s="59"/>
      <c r="S107" s="59"/>
      <c r="T107" s="59"/>
      <c r="U107" s="59"/>
      <c r="V107" s="59"/>
      <c r="W107" s="59"/>
      <c r="X107" s="59"/>
      <c r="Y107" s="59"/>
      <c r="Z107" s="59"/>
      <c r="AA107" s="59"/>
      <c r="AB107" s="59"/>
      <c r="AC107" s="59"/>
    </row>
    <row r="108" spans="1:87" x14ac:dyDescent="0.35">
      <c r="A108" s="59"/>
      <c r="B108" s="58"/>
      <c r="C108" s="58"/>
      <c r="D108" s="58"/>
      <c r="E108" s="58"/>
      <c r="F108" s="58"/>
      <c r="G108" s="58"/>
      <c r="H108" s="58"/>
      <c r="I108" s="58"/>
      <c r="J108" s="58"/>
      <c r="K108" s="59"/>
      <c r="L108" s="59"/>
      <c r="M108" s="59"/>
      <c r="N108" s="59"/>
      <c r="O108" s="59"/>
      <c r="P108" s="59"/>
      <c r="Q108" s="59"/>
      <c r="R108" s="59"/>
      <c r="S108" s="59"/>
      <c r="T108" s="59"/>
      <c r="U108" s="59"/>
      <c r="V108" s="59"/>
      <c r="W108" s="59"/>
      <c r="X108" s="59"/>
      <c r="Y108" s="59"/>
      <c r="Z108" s="59"/>
      <c r="AA108" s="59"/>
      <c r="AB108" s="59"/>
      <c r="AC108" s="59"/>
    </row>
    <row r="109" spans="1:87" x14ac:dyDescent="0.35">
      <c r="A109" s="59"/>
      <c r="B109" s="58"/>
      <c r="C109" s="58"/>
      <c r="D109" s="58"/>
      <c r="E109" s="58"/>
      <c r="F109" s="58"/>
      <c r="G109" s="58"/>
      <c r="H109" s="58"/>
      <c r="I109" s="58"/>
      <c r="J109" s="58"/>
      <c r="K109" s="59"/>
      <c r="L109" s="59"/>
      <c r="M109" s="59"/>
      <c r="N109" s="59"/>
      <c r="O109" s="59"/>
      <c r="P109" s="59"/>
      <c r="Q109" s="59"/>
      <c r="R109" s="59"/>
      <c r="S109" s="59"/>
      <c r="T109" s="59"/>
      <c r="U109" s="59"/>
      <c r="V109" s="59"/>
      <c r="W109" s="59"/>
      <c r="X109" s="59"/>
      <c r="Y109" s="59"/>
      <c r="Z109" s="59"/>
      <c r="AA109" s="59"/>
      <c r="AB109" s="59"/>
      <c r="AC109" s="59"/>
    </row>
    <row r="110" spans="1:87" x14ac:dyDescent="0.35">
      <c r="A110" s="59"/>
      <c r="B110" s="58"/>
      <c r="C110" s="58"/>
      <c r="D110" s="58"/>
      <c r="E110" s="58"/>
      <c r="F110" s="58"/>
      <c r="G110" s="58"/>
      <c r="H110" s="58"/>
      <c r="I110" s="58"/>
      <c r="J110" s="58"/>
      <c r="K110" s="59"/>
      <c r="L110" s="59"/>
      <c r="M110" s="59"/>
      <c r="N110" s="59"/>
      <c r="O110" s="59"/>
      <c r="P110" s="59"/>
      <c r="Q110" s="59"/>
      <c r="R110" s="59"/>
      <c r="S110" s="59"/>
      <c r="T110" s="59"/>
      <c r="U110" s="59"/>
      <c r="V110" s="59"/>
      <c r="W110" s="59"/>
      <c r="X110" s="59"/>
      <c r="Y110" s="59"/>
      <c r="Z110" s="59"/>
      <c r="AA110" s="59"/>
      <c r="AB110" s="59"/>
      <c r="AC110" s="59"/>
    </row>
    <row r="111" spans="1:87" x14ac:dyDescent="0.35">
      <c r="A111" s="59"/>
      <c r="B111" s="58"/>
      <c r="C111" s="58"/>
      <c r="D111" s="58"/>
      <c r="E111" s="58"/>
      <c r="F111" s="58"/>
      <c r="G111" s="58"/>
      <c r="H111" s="58"/>
      <c r="I111" s="58"/>
      <c r="J111" s="58"/>
      <c r="K111" s="59"/>
      <c r="L111" s="59"/>
      <c r="M111" s="59"/>
      <c r="N111" s="59"/>
      <c r="O111" s="59"/>
      <c r="P111" s="59"/>
      <c r="Q111" s="59"/>
      <c r="R111" s="59"/>
      <c r="S111" s="59"/>
      <c r="T111" s="59"/>
      <c r="U111" s="59"/>
      <c r="V111" s="59"/>
      <c r="W111" s="59"/>
      <c r="X111" s="59"/>
      <c r="Y111" s="59"/>
      <c r="Z111" s="59"/>
      <c r="AA111" s="59"/>
      <c r="AB111" s="59"/>
      <c r="AC111" s="59"/>
      <c r="CG111" t="s">
        <v>145</v>
      </c>
      <c r="CH111" t="s">
        <v>145</v>
      </c>
      <c r="CI111" s="3" t="s">
        <v>145</v>
      </c>
    </row>
    <row r="112" spans="1:87" x14ac:dyDescent="0.35">
      <c r="A112" s="310"/>
      <c r="B112" s="310"/>
      <c r="C112" s="310"/>
      <c r="D112" s="310"/>
      <c r="E112" s="310"/>
      <c r="F112" s="310"/>
      <c r="G112" s="310"/>
      <c r="H112" s="310"/>
      <c r="I112" s="310"/>
      <c r="J112" s="310"/>
      <c r="K112" s="310"/>
      <c r="L112" s="310"/>
      <c r="M112" s="310"/>
      <c r="N112" s="310"/>
      <c r="O112" s="310"/>
      <c r="P112" s="310"/>
      <c r="Q112" s="310"/>
      <c r="R112" s="310"/>
      <c r="S112" s="310"/>
      <c r="T112" s="310"/>
      <c r="U112" s="310"/>
      <c r="V112" s="310"/>
      <c r="W112" s="310"/>
      <c r="X112" s="310"/>
      <c r="Y112" s="310"/>
      <c r="Z112" s="310"/>
      <c r="AA112" s="310"/>
      <c r="AB112" s="310"/>
      <c r="AC112" s="310"/>
      <c r="CG112" s="5" t="s">
        <v>152</v>
      </c>
      <c r="CH112" s="5" t="s">
        <v>143</v>
      </c>
      <c r="CI112" s="4" t="s">
        <v>153</v>
      </c>
    </row>
    <row r="113" spans="1:87" x14ac:dyDescent="0.35">
      <c r="A113" s="310"/>
      <c r="B113" s="310"/>
      <c r="C113" s="310"/>
      <c r="D113" s="310"/>
      <c r="E113" s="310"/>
      <c r="F113" s="310"/>
      <c r="G113" s="310"/>
      <c r="H113" s="310"/>
      <c r="I113" s="310"/>
      <c r="J113" s="310"/>
      <c r="K113" s="310"/>
      <c r="L113" s="310"/>
      <c r="M113" s="310"/>
      <c r="N113" s="310"/>
      <c r="O113" s="310"/>
      <c r="P113" s="310"/>
      <c r="Q113" s="310"/>
      <c r="R113" s="310"/>
      <c r="S113" s="310"/>
      <c r="T113" s="310"/>
      <c r="U113" s="310"/>
      <c r="V113" s="310"/>
      <c r="W113" s="310"/>
      <c r="X113" s="310"/>
      <c r="Y113" s="310"/>
      <c r="Z113" s="310"/>
      <c r="AA113" s="310"/>
      <c r="AB113" s="310"/>
      <c r="AC113" s="310"/>
      <c r="CG113" s="5" t="s">
        <v>154</v>
      </c>
      <c r="CH113" s="5" t="s">
        <v>142</v>
      </c>
      <c r="CI113" s="5" t="s">
        <v>155</v>
      </c>
    </row>
    <row r="114" spans="1:87" x14ac:dyDescent="0.3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CI114" s="4" t="s">
        <v>141</v>
      </c>
    </row>
    <row r="115" spans="1:87" x14ac:dyDescent="0.35">
      <c r="CI115" s="7" t="s">
        <v>156</v>
      </c>
    </row>
    <row r="116" spans="1:87" x14ac:dyDescent="0.35">
      <c r="CI116" s="5" t="s">
        <v>148</v>
      </c>
    </row>
    <row r="117" spans="1:87" x14ac:dyDescent="0.35">
      <c r="CI117" s="5" t="s">
        <v>157</v>
      </c>
    </row>
    <row r="118" spans="1:87" x14ac:dyDescent="0.35">
      <c r="CI118" s="5" t="s">
        <v>144</v>
      </c>
    </row>
    <row r="119" spans="1:87" x14ac:dyDescent="0.35">
      <c r="CI119" s="5" t="s">
        <v>158</v>
      </c>
    </row>
    <row r="120" spans="1:87" x14ac:dyDescent="0.35">
      <c r="CI120" s="5"/>
    </row>
    <row r="121" spans="1:87" x14ac:dyDescent="0.35">
      <c r="CI121" s="5"/>
    </row>
    <row r="122" spans="1:87" x14ac:dyDescent="0.35">
      <c r="CI122" s="5"/>
    </row>
    <row r="123" spans="1:87" x14ac:dyDescent="0.35">
      <c r="AD123" s="15"/>
      <c r="CI123" s="5"/>
    </row>
    <row r="124" spans="1:87" x14ac:dyDescent="0.35">
      <c r="CI124" s="5"/>
    </row>
  </sheetData>
  <sheetProtection algorithmName="SHA-512" hashValue="7uuf7id68Po0D/DXZesP+cjBgL4QT/7fG1N0CZ9gP7JFneJZhy4yK6ht3xUR6LaF+a965fLmq04Z2om8mM+rDg==" saltValue="6Yi3bxIG8QMa9P4QDR8YtQ==" spinCount="100000" sheet="1" objects="1" scenarios="1" insertRows="0" sort="0"/>
  <mergeCells count="45">
    <mergeCell ref="A71:AC72"/>
    <mergeCell ref="A112:AC113"/>
    <mergeCell ref="R18:AC19"/>
    <mergeCell ref="A1:AC4"/>
    <mergeCell ref="A5:AC8"/>
    <mergeCell ref="A9:AC9"/>
    <mergeCell ref="A10:AC10"/>
    <mergeCell ref="A11:AC11"/>
    <mergeCell ref="Q43:Q46"/>
    <mergeCell ref="A25:D25"/>
    <mergeCell ref="E25:N25"/>
    <mergeCell ref="O25:Q25"/>
    <mergeCell ref="R25:X25"/>
    <mergeCell ref="Z25:AC25"/>
    <mergeCell ref="A22:AC23"/>
    <mergeCell ref="P59:P62"/>
    <mergeCell ref="Q27:Q30"/>
    <mergeCell ref="Q31:Q34"/>
    <mergeCell ref="Q35:Q38"/>
    <mergeCell ref="Q39:Q42"/>
    <mergeCell ref="Q47:Q50"/>
    <mergeCell ref="A27:A30"/>
    <mergeCell ref="A31:A34"/>
    <mergeCell ref="A35:A38"/>
    <mergeCell ref="A39:A42"/>
    <mergeCell ref="A43:A46"/>
    <mergeCell ref="P27:P30"/>
    <mergeCell ref="P31:P34"/>
    <mergeCell ref="P35:P38"/>
    <mergeCell ref="P39:P42"/>
    <mergeCell ref="P43:P46"/>
    <mergeCell ref="A59:A62"/>
    <mergeCell ref="A63:A66"/>
    <mergeCell ref="A68:AC70"/>
    <mergeCell ref="P47:P50"/>
    <mergeCell ref="P51:P54"/>
    <mergeCell ref="P55:P58"/>
    <mergeCell ref="A51:A54"/>
    <mergeCell ref="A55:A58"/>
    <mergeCell ref="P63:P66"/>
    <mergeCell ref="Q51:Q54"/>
    <mergeCell ref="Q55:Q58"/>
    <mergeCell ref="A47:A50"/>
    <mergeCell ref="Q59:Q62"/>
    <mergeCell ref="Q63:Q66"/>
  </mergeCells>
  <conditionalFormatting sqref="E27:F66">
    <cfRule type="expression" dxfId="7" priority="4">
      <formula>C27="No"</formula>
    </cfRule>
  </conditionalFormatting>
  <conditionalFormatting sqref="H27:H66">
    <cfRule type="expression" dxfId="6" priority="3">
      <formula>D27="No"</formula>
    </cfRule>
  </conditionalFormatting>
  <conditionalFormatting sqref="L27:L66">
    <cfRule type="expression" dxfId="5" priority="2">
      <formula>AND(D27="No",C27="No")</formula>
    </cfRule>
  </conditionalFormatting>
  <conditionalFormatting sqref="M27:M66">
    <cfRule type="expression" dxfId="4" priority="1">
      <formula>C27="No"</formula>
    </cfRule>
    <cfRule type="expression" dxfId="3" priority="5">
      <formula>K27="No"</formula>
    </cfRule>
  </conditionalFormatting>
  <conditionalFormatting sqref="O27:O66">
    <cfRule type="cellIs" dxfId="2" priority="97" operator="greaterThan">
      <formula>80%</formula>
    </cfRule>
  </conditionalFormatting>
  <conditionalFormatting sqref="Q27 Q31 Q35 Q39 Q43 Q47 Q51 Q55 Q59 Q63">
    <cfRule type="containsText" dxfId="1" priority="99" operator="containsText" text="FAIL">
      <formula>NOT(ISERROR(SEARCH("FAIL",Q27)))</formula>
    </cfRule>
  </conditionalFormatting>
  <conditionalFormatting sqref="AC27:AC66">
    <cfRule type="containsText" dxfId="0" priority="98" operator="containsText" text="FAIL">
      <formula>NOT(ISERROR(SEARCH("FAIL",AC27)))</formula>
    </cfRule>
  </conditionalFormatting>
  <dataValidations disablePrompts="1" count="2">
    <dataValidation type="list" allowBlank="1" showInputMessage="1" showErrorMessage="1" sqref="T27:T66 C27:D66" xr:uid="{658E041A-985D-4019-86CC-F763753B9BA1}">
      <formula1>$CH$111:$CH$113</formula1>
    </dataValidation>
    <dataValidation type="list" allowBlank="1" showInputMessage="1" showErrorMessage="1" sqref="B27:B66" xr:uid="{A97B5A89-78E3-4BB7-9773-8EC02A9C7339}">
      <formula1>$CI$111:$CI$119</formula1>
    </dataValidation>
  </dataValidations>
  <pageMargins left="0.7" right="0.7" top="0.75" bottom="0.75" header="0.3" footer="0.3"/>
  <pageSetup paperSize="9" orientation="portrait" r:id="rId1"/>
  <headerFooter>
    <oddHeader>&amp;C&amp;"Aptos"&amp;10&amp;K000000 [UNCLASSIFIED]&amp;1#_x000D_</oddHeader>
    <oddFooter>&amp;C_x000D_&amp;1#&amp;"Aptos"&amp;10&amp;K000000 [UNCLASSIFIED]</oddFooter>
  </headerFooter>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9746E-F408-4B2E-B943-2FBF97B95FBA}">
  <dimension ref="A1:AB63"/>
  <sheetViews>
    <sheetView showGridLines="0" tabSelected="1" zoomScale="80" zoomScaleNormal="80" workbookViewId="0">
      <selection activeCell="X20" sqref="X20"/>
    </sheetView>
  </sheetViews>
  <sheetFormatPr defaultRowHeight="14.5" x14ac:dyDescent="0.35"/>
  <sheetData>
    <row r="1" spans="1:28" ht="14.5" customHeight="1" x14ac:dyDescent="0.35">
      <c r="B1" s="286" t="s">
        <v>0</v>
      </c>
      <c r="C1" s="286"/>
      <c r="D1" s="286"/>
      <c r="E1" s="286"/>
      <c r="F1" s="286"/>
      <c r="G1" s="286"/>
      <c r="H1" s="286"/>
      <c r="I1" s="286"/>
      <c r="J1" s="286"/>
      <c r="K1" s="286"/>
      <c r="L1" s="286"/>
      <c r="M1" s="286"/>
      <c r="N1" s="286"/>
      <c r="O1" s="286"/>
      <c r="P1" s="286"/>
      <c r="Q1" s="286"/>
      <c r="R1" s="286"/>
      <c r="S1" s="286"/>
      <c r="T1" s="286"/>
      <c r="U1" s="286"/>
      <c r="V1" s="286"/>
      <c r="W1" s="286"/>
      <c r="X1" s="286"/>
      <c r="Y1" s="286"/>
      <c r="Z1" s="286"/>
      <c r="AA1" s="18"/>
      <c r="AB1" s="18"/>
    </row>
    <row r="2" spans="1:28" ht="14.5" customHeight="1" x14ac:dyDescent="0.35">
      <c r="A2" s="18"/>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18"/>
      <c r="AB2" s="18"/>
    </row>
    <row r="3" spans="1:28" ht="14.5" customHeight="1" x14ac:dyDescent="0.35">
      <c r="A3" s="18"/>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18"/>
      <c r="AB3" s="18"/>
    </row>
    <row r="4" spans="1:28" ht="14.5" customHeight="1" x14ac:dyDescent="0.35">
      <c r="A4" s="18"/>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18"/>
      <c r="AB4" s="18"/>
    </row>
    <row r="5" spans="1:28" ht="16.5" customHeight="1" x14ac:dyDescent="0.35">
      <c r="A5" s="18"/>
      <c r="B5" s="287" t="s">
        <v>176</v>
      </c>
      <c r="C5" s="287"/>
      <c r="D5" s="287"/>
      <c r="E5" s="287"/>
      <c r="F5" s="287"/>
      <c r="G5" s="287"/>
      <c r="H5" s="287"/>
      <c r="I5" s="287"/>
      <c r="J5" s="287"/>
      <c r="K5" s="287"/>
      <c r="L5" s="287"/>
      <c r="M5" s="287"/>
      <c r="N5" s="287"/>
      <c r="O5" s="287"/>
      <c r="P5" s="287"/>
      <c r="Q5" s="287"/>
      <c r="R5" s="287"/>
      <c r="S5" s="287"/>
      <c r="T5" s="287"/>
      <c r="U5" s="287"/>
      <c r="V5" s="287"/>
      <c r="W5" s="287"/>
      <c r="X5" s="287"/>
      <c r="Y5" s="287"/>
      <c r="Z5" s="287"/>
      <c r="AA5" s="18"/>
      <c r="AB5" s="18"/>
    </row>
    <row r="6" spans="1:28" ht="16.5" customHeight="1" x14ac:dyDescent="0.35">
      <c r="A6" s="18"/>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18"/>
      <c r="AB6" s="18"/>
    </row>
    <row r="7" spans="1:28" ht="16.5" customHeight="1" x14ac:dyDescent="0.35">
      <c r="A7" s="18"/>
      <c r="B7" s="287"/>
      <c r="C7" s="287"/>
      <c r="D7" s="287"/>
      <c r="E7" s="287"/>
      <c r="F7" s="287"/>
      <c r="G7" s="287"/>
      <c r="H7" s="287"/>
      <c r="I7" s="287"/>
      <c r="J7" s="287"/>
      <c r="K7" s="287"/>
      <c r="L7" s="287"/>
      <c r="M7" s="287"/>
      <c r="N7" s="287"/>
      <c r="O7" s="287"/>
      <c r="P7" s="287"/>
      <c r="Q7" s="287"/>
      <c r="R7" s="287"/>
      <c r="S7" s="287"/>
      <c r="T7" s="287"/>
      <c r="U7" s="287"/>
      <c r="V7" s="287"/>
      <c r="W7" s="287"/>
      <c r="X7" s="287"/>
      <c r="Y7" s="287"/>
      <c r="Z7" s="287"/>
      <c r="AA7" s="18"/>
      <c r="AB7" s="18"/>
    </row>
    <row r="8" spans="1:28" ht="16.5" customHeight="1" x14ac:dyDescent="0.35">
      <c r="A8" s="18"/>
      <c r="B8" s="287"/>
      <c r="C8" s="287"/>
      <c r="D8" s="287"/>
      <c r="E8" s="287"/>
      <c r="F8" s="287"/>
      <c r="G8" s="287"/>
      <c r="H8" s="287"/>
      <c r="I8" s="287"/>
      <c r="J8" s="287"/>
      <c r="K8" s="287"/>
      <c r="L8" s="287"/>
      <c r="M8" s="287"/>
      <c r="N8" s="287"/>
      <c r="O8" s="287"/>
      <c r="P8" s="287"/>
      <c r="Q8" s="287"/>
      <c r="R8" s="287"/>
      <c r="S8" s="287"/>
      <c r="T8" s="287"/>
      <c r="U8" s="287"/>
      <c r="V8" s="287"/>
      <c r="W8" s="287"/>
      <c r="X8" s="287"/>
      <c r="Y8" s="287"/>
      <c r="Z8" s="287"/>
      <c r="AA8" s="18"/>
      <c r="AB8" s="18"/>
    </row>
    <row r="9" spans="1:28" x14ac:dyDescent="0.35">
      <c r="B9" s="35"/>
      <c r="C9" s="35"/>
      <c r="D9" s="35"/>
      <c r="E9" s="35"/>
      <c r="F9" s="35"/>
      <c r="G9" s="35"/>
      <c r="H9" s="35"/>
      <c r="I9" s="35"/>
      <c r="J9" s="35"/>
      <c r="K9" s="35"/>
      <c r="L9" s="35"/>
      <c r="M9" s="35"/>
      <c r="N9" s="35"/>
      <c r="O9" s="35"/>
      <c r="P9" s="35"/>
      <c r="Q9" s="35"/>
      <c r="R9" s="35"/>
      <c r="S9" s="35"/>
      <c r="T9" s="35"/>
      <c r="U9" s="35"/>
      <c r="V9" s="35"/>
      <c r="W9" s="35"/>
      <c r="X9" s="35"/>
      <c r="Y9" s="35"/>
      <c r="Z9" s="35"/>
    </row>
    <row r="10" spans="1:28" x14ac:dyDescent="0.35">
      <c r="B10" s="35"/>
      <c r="C10" s="35"/>
      <c r="D10" s="35"/>
      <c r="E10" s="35"/>
      <c r="F10" s="35"/>
      <c r="G10" s="35"/>
      <c r="H10" s="35"/>
      <c r="I10" s="35"/>
      <c r="J10" s="35"/>
      <c r="K10" s="35"/>
      <c r="L10" s="35"/>
      <c r="M10" s="35"/>
      <c r="N10" s="35"/>
      <c r="O10" s="35"/>
      <c r="P10" s="35"/>
      <c r="Q10" s="35"/>
      <c r="R10" s="35"/>
      <c r="S10" s="35"/>
      <c r="T10" s="35"/>
      <c r="U10" s="35"/>
      <c r="V10" s="35"/>
      <c r="W10" s="35"/>
      <c r="X10" s="35"/>
      <c r="Y10" s="35"/>
      <c r="Z10" s="35"/>
    </row>
    <row r="11" spans="1:28" ht="16" x14ac:dyDescent="0.4">
      <c r="B11" s="322" t="s">
        <v>23</v>
      </c>
      <c r="C11" s="324"/>
      <c r="D11" s="324"/>
      <c r="E11" s="324"/>
      <c r="F11" s="324"/>
      <c r="G11" s="324"/>
      <c r="H11" s="324"/>
      <c r="I11" s="324"/>
      <c r="J11" s="324"/>
      <c r="K11" s="324"/>
      <c r="L11" s="324"/>
      <c r="M11" s="324"/>
      <c r="N11" s="35"/>
      <c r="O11" s="322" t="s">
        <v>63</v>
      </c>
      <c r="P11" s="322"/>
      <c r="Q11" s="322"/>
      <c r="R11" s="322"/>
      <c r="S11" s="322"/>
      <c r="T11" s="322"/>
      <c r="U11" s="322"/>
      <c r="V11" s="35"/>
      <c r="W11" s="318" t="s">
        <v>24</v>
      </c>
      <c r="X11" s="319"/>
      <c r="Y11" s="319"/>
      <c r="Z11" s="320"/>
    </row>
    <row r="12" spans="1:28" x14ac:dyDescent="0.35">
      <c r="B12" s="35"/>
      <c r="C12" s="35"/>
      <c r="D12" s="35"/>
      <c r="E12" s="35"/>
      <c r="F12" s="35"/>
      <c r="G12" s="35"/>
      <c r="H12" s="35"/>
      <c r="I12" s="35"/>
      <c r="J12" s="35"/>
      <c r="K12" s="35"/>
      <c r="L12" s="35"/>
      <c r="M12" s="35"/>
      <c r="N12" s="35"/>
      <c r="O12" s="35"/>
      <c r="P12" s="35"/>
      <c r="Q12" s="35"/>
      <c r="R12" s="35"/>
      <c r="S12" s="35"/>
      <c r="T12" s="35"/>
      <c r="U12" s="35"/>
      <c r="V12" s="35"/>
      <c r="W12" s="231"/>
      <c r="X12" s="35"/>
      <c r="Y12" s="35"/>
      <c r="Z12" s="232"/>
    </row>
    <row r="13" spans="1:28" x14ac:dyDescent="0.35">
      <c r="B13" s="35"/>
      <c r="C13" s="35"/>
      <c r="D13" s="35"/>
      <c r="E13" s="35"/>
      <c r="F13" s="35"/>
      <c r="G13" s="35"/>
      <c r="H13" s="35"/>
      <c r="I13" s="35"/>
      <c r="J13" s="35"/>
      <c r="K13" s="35"/>
      <c r="L13" s="35"/>
      <c r="M13" s="35"/>
      <c r="N13" s="35"/>
      <c r="O13" s="35"/>
      <c r="P13" s="35"/>
      <c r="Q13" s="35"/>
      <c r="R13" s="35"/>
      <c r="S13" s="35"/>
      <c r="T13" s="35"/>
      <c r="U13" s="35"/>
      <c r="V13" s="35"/>
      <c r="W13" s="233" t="s">
        <v>26</v>
      </c>
      <c r="X13" s="234" t="s">
        <v>27</v>
      </c>
      <c r="Y13" s="38"/>
      <c r="Z13" s="235"/>
    </row>
    <row r="14" spans="1:28" x14ac:dyDescent="0.35">
      <c r="B14" s="314" t="s">
        <v>177</v>
      </c>
      <c r="C14" s="314"/>
      <c r="D14" s="314"/>
      <c r="E14" s="314"/>
      <c r="F14" s="314"/>
      <c r="G14" s="314"/>
      <c r="H14" s="35"/>
      <c r="I14" s="314" t="s">
        <v>178</v>
      </c>
      <c r="J14" s="314"/>
      <c r="K14" s="314"/>
      <c r="L14" s="314"/>
      <c r="M14" s="314"/>
      <c r="N14" s="35"/>
      <c r="O14" s="314" t="s">
        <v>179</v>
      </c>
      <c r="P14" s="314"/>
      <c r="Q14" s="314"/>
      <c r="R14" s="314"/>
      <c r="S14" s="314"/>
      <c r="T14" s="314"/>
      <c r="U14" s="314"/>
      <c r="V14" s="35"/>
      <c r="W14" s="233" t="s">
        <v>28</v>
      </c>
      <c r="X14" s="234" t="s">
        <v>29</v>
      </c>
      <c r="Y14" s="38"/>
      <c r="Z14" s="235"/>
    </row>
    <row r="15" spans="1:28" x14ac:dyDescent="0.35">
      <c r="B15" s="35"/>
      <c r="C15" s="35"/>
      <c r="D15" s="35"/>
      <c r="E15" s="35"/>
      <c r="F15" s="35"/>
      <c r="G15" s="35"/>
      <c r="H15" s="35"/>
      <c r="I15" s="35"/>
      <c r="J15" s="35"/>
      <c r="K15" s="35"/>
      <c r="L15" s="35"/>
      <c r="M15" s="35"/>
      <c r="N15" s="35"/>
      <c r="O15" s="35"/>
      <c r="P15" s="35"/>
      <c r="Q15" s="35"/>
      <c r="R15" s="35"/>
      <c r="S15" s="35"/>
      <c r="T15" s="35"/>
      <c r="U15" s="35"/>
      <c r="V15" s="35"/>
      <c r="W15" s="233" t="s">
        <v>30</v>
      </c>
      <c r="X15" s="234" t="s">
        <v>31</v>
      </c>
      <c r="Y15" s="38"/>
      <c r="Z15" s="235"/>
    </row>
    <row r="16" spans="1:28" ht="16.5" x14ac:dyDescent="0.45">
      <c r="B16" s="35"/>
      <c r="C16" s="35"/>
      <c r="D16" s="35"/>
      <c r="E16" s="35"/>
      <c r="F16" s="35"/>
      <c r="G16" s="35"/>
      <c r="H16" s="35"/>
      <c r="I16" s="35"/>
      <c r="J16" s="35"/>
      <c r="K16" s="35"/>
      <c r="L16" s="35"/>
      <c r="M16" s="35"/>
      <c r="N16" s="35"/>
      <c r="O16" s="35"/>
      <c r="P16" s="35"/>
      <c r="Q16" s="35"/>
      <c r="R16" s="35"/>
      <c r="S16" s="35"/>
      <c r="T16" s="35"/>
      <c r="U16" s="35"/>
      <c r="V16" s="35"/>
      <c r="W16" s="233" t="s">
        <v>180</v>
      </c>
      <c r="X16" s="234" t="s">
        <v>33</v>
      </c>
      <c r="Y16" s="38"/>
      <c r="Z16" s="235"/>
    </row>
    <row r="17" spans="2:26" ht="16.5" x14ac:dyDescent="0.45">
      <c r="B17" s="35"/>
      <c r="C17" s="35"/>
      <c r="D17" s="35"/>
      <c r="E17" s="35"/>
      <c r="F17" s="35"/>
      <c r="G17" s="35"/>
      <c r="H17" s="35"/>
      <c r="I17" s="35"/>
      <c r="J17" s="35"/>
      <c r="K17" s="35"/>
      <c r="L17" s="35"/>
      <c r="M17" s="35"/>
      <c r="N17" s="35"/>
      <c r="O17" s="35"/>
      <c r="P17" s="35"/>
      <c r="Q17" s="35"/>
      <c r="R17" s="35"/>
      <c r="S17" s="35"/>
      <c r="T17" s="35"/>
      <c r="U17" s="35"/>
      <c r="V17" s="35"/>
      <c r="W17" s="233" t="s">
        <v>181</v>
      </c>
      <c r="X17" s="234" t="s">
        <v>35</v>
      </c>
      <c r="Y17" s="38"/>
      <c r="Z17" s="235"/>
    </row>
    <row r="18" spans="2:26" ht="16.5" x14ac:dyDescent="0.45">
      <c r="B18" s="35"/>
      <c r="C18" s="35"/>
      <c r="D18" s="35"/>
      <c r="E18" s="35"/>
      <c r="F18" s="35"/>
      <c r="G18" s="35"/>
      <c r="H18" s="35"/>
      <c r="I18" s="35"/>
      <c r="J18" s="35"/>
      <c r="K18" s="35"/>
      <c r="L18" s="35"/>
      <c r="M18" s="35"/>
      <c r="N18" s="35"/>
      <c r="O18" s="35"/>
      <c r="P18" s="35"/>
      <c r="Q18" s="35"/>
      <c r="R18" s="35"/>
      <c r="S18" s="35"/>
      <c r="T18" s="35"/>
      <c r="U18" s="35"/>
      <c r="V18" s="35"/>
      <c r="W18" s="233" t="s">
        <v>182</v>
      </c>
      <c r="X18" s="35" t="s">
        <v>183</v>
      </c>
      <c r="Y18" s="42"/>
      <c r="Z18" s="236"/>
    </row>
    <row r="19" spans="2:26" x14ac:dyDescent="0.35">
      <c r="B19" s="35"/>
      <c r="C19" s="35"/>
      <c r="D19" s="35"/>
      <c r="E19" s="35"/>
      <c r="F19" s="35"/>
      <c r="G19" s="35"/>
      <c r="H19" s="35"/>
      <c r="I19" s="35"/>
      <c r="J19" s="35"/>
      <c r="K19" s="35"/>
      <c r="L19" s="35"/>
      <c r="M19" s="35"/>
      <c r="N19" s="35"/>
      <c r="O19" s="35"/>
      <c r="P19" s="35"/>
      <c r="Q19" s="35"/>
      <c r="R19" s="35"/>
      <c r="S19" s="35"/>
      <c r="T19" s="35"/>
      <c r="U19" s="35"/>
      <c r="V19" s="35"/>
      <c r="W19" s="231"/>
      <c r="X19" s="35" t="s">
        <v>184</v>
      </c>
      <c r="Y19" s="35"/>
      <c r="Z19" s="232"/>
    </row>
    <row r="20" spans="2:26" ht="16.5" x14ac:dyDescent="0.45">
      <c r="B20" s="35"/>
      <c r="C20" s="35"/>
      <c r="D20" s="35"/>
      <c r="E20" s="35"/>
      <c r="F20" s="35"/>
      <c r="G20" s="35"/>
      <c r="H20" s="35"/>
      <c r="I20" s="35"/>
      <c r="J20" s="35"/>
      <c r="K20" s="35"/>
      <c r="L20" s="35"/>
      <c r="M20" s="35"/>
      <c r="N20" s="35"/>
      <c r="O20" s="314" t="s">
        <v>185</v>
      </c>
      <c r="P20" s="314"/>
      <c r="Q20" s="314"/>
      <c r="R20" s="314"/>
      <c r="S20" s="314"/>
      <c r="T20" s="314"/>
      <c r="U20" s="314"/>
      <c r="V20" s="35"/>
      <c r="W20" s="233" t="s">
        <v>186</v>
      </c>
      <c r="X20" s="35" t="s">
        <v>183</v>
      </c>
      <c r="Y20" s="35"/>
      <c r="Z20" s="232"/>
    </row>
    <row r="21" spans="2:26" x14ac:dyDescent="0.35">
      <c r="B21" s="35"/>
      <c r="C21" s="35"/>
      <c r="D21" s="35"/>
      <c r="E21" s="35"/>
      <c r="F21" s="35"/>
      <c r="G21" s="35"/>
      <c r="H21" s="35"/>
      <c r="I21" s="35"/>
      <c r="J21" s="35"/>
      <c r="K21" s="35"/>
      <c r="L21" s="35"/>
      <c r="M21" s="35"/>
      <c r="N21" s="35"/>
      <c r="O21" s="35"/>
      <c r="P21" s="35"/>
      <c r="Q21" s="35"/>
      <c r="R21" s="35"/>
      <c r="S21" s="35"/>
      <c r="T21" s="35"/>
      <c r="U21" s="35"/>
      <c r="V21" s="35"/>
      <c r="W21" s="231"/>
      <c r="X21" s="35" t="s">
        <v>187</v>
      </c>
      <c r="Y21" s="35"/>
      <c r="Z21" s="232"/>
    </row>
    <row r="22" spans="2:26" x14ac:dyDescent="0.35">
      <c r="B22" s="314" t="s">
        <v>188</v>
      </c>
      <c r="C22" s="314"/>
      <c r="D22" s="314"/>
      <c r="E22" s="314"/>
      <c r="F22" s="314"/>
      <c r="G22" s="314"/>
      <c r="H22" s="35"/>
      <c r="I22" s="314" t="s">
        <v>189</v>
      </c>
      <c r="J22" s="314"/>
      <c r="K22" s="314"/>
      <c r="L22" s="314"/>
      <c r="M22" s="314"/>
      <c r="N22" s="35"/>
      <c r="O22" s="315" t="s">
        <v>190</v>
      </c>
      <c r="P22" s="315"/>
      <c r="Q22" s="315"/>
      <c r="R22" s="315"/>
      <c r="S22" s="315"/>
      <c r="T22" s="315"/>
      <c r="U22" s="315"/>
      <c r="V22" s="35"/>
      <c r="W22" s="233" t="s">
        <v>40</v>
      </c>
      <c r="X22" s="35" t="s">
        <v>41</v>
      </c>
      <c r="Y22" s="35"/>
      <c r="Z22" s="232"/>
    </row>
    <row r="23" spans="2:26" x14ac:dyDescent="0.35">
      <c r="B23" s="35"/>
      <c r="C23" s="35"/>
      <c r="D23" s="35"/>
      <c r="E23" s="35"/>
      <c r="F23" s="35"/>
      <c r="G23" s="35"/>
      <c r="H23" s="35"/>
      <c r="I23" s="35"/>
      <c r="J23" s="35"/>
      <c r="K23" s="35"/>
      <c r="L23" s="35"/>
      <c r="M23" s="35"/>
      <c r="N23" s="35"/>
      <c r="O23" s="315"/>
      <c r="P23" s="315"/>
      <c r="Q23" s="315"/>
      <c r="R23" s="315"/>
      <c r="S23" s="315"/>
      <c r="T23" s="315"/>
      <c r="U23" s="315"/>
      <c r="V23" s="35"/>
      <c r="W23" s="233" t="s">
        <v>42</v>
      </c>
      <c r="X23" s="35" t="s">
        <v>43</v>
      </c>
      <c r="Y23" s="35"/>
      <c r="Z23" s="232"/>
    </row>
    <row r="24" spans="2:26" ht="14.5" customHeight="1" x14ac:dyDescent="0.35">
      <c r="B24" s="35"/>
      <c r="C24" s="35"/>
      <c r="D24" s="35"/>
      <c r="E24" s="35"/>
      <c r="F24" s="35"/>
      <c r="G24" s="35"/>
      <c r="H24" s="35"/>
      <c r="I24" s="35"/>
      <c r="J24" s="35"/>
      <c r="K24" s="35"/>
      <c r="L24" s="35"/>
      <c r="M24" s="35"/>
      <c r="N24" s="35"/>
      <c r="O24" s="315"/>
      <c r="P24" s="315"/>
      <c r="Q24" s="315"/>
      <c r="R24" s="315"/>
      <c r="S24" s="315"/>
      <c r="T24" s="315"/>
      <c r="U24" s="315"/>
      <c r="V24" s="35"/>
      <c r="W24" s="233" t="s">
        <v>44</v>
      </c>
      <c r="X24" s="35" t="s">
        <v>191</v>
      </c>
      <c r="Y24" s="35"/>
      <c r="Z24" s="232"/>
    </row>
    <row r="25" spans="2:26" x14ac:dyDescent="0.35">
      <c r="B25" s="35"/>
      <c r="C25" s="35"/>
      <c r="D25" s="35"/>
      <c r="E25" s="35"/>
      <c r="F25" s="35"/>
      <c r="G25" s="35"/>
      <c r="H25" s="35"/>
      <c r="I25" s="35"/>
      <c r="J25" s="35"/>
      <c r="K25" s="35"/>
      <c r="L25" s="35"/>
      <c r="M25" s="35"/>
      <c r="N25" s="35"/>
      <c r="O25" s="315"/>
      <c r="P25" s="315"/>
      <c r="Q25" s="315"/>
      <c r="R25" s="315"/>
      <c r="S25" s="315"/>
      <c r="T25" s="315"/>
      <c r="U25" s="315"/>
      <c r="V25" s="35"/>
      <c r="W25" s="233"/>
      <c r="X25" s="35" t="s">
        <v>192</v>
      </c>
      <c r="Y25" s="35"/>
      <c r="Z25" s="232"/>
    </row>
    <row r="26" spans="2:26" x14ac:dyDescent="0.35">
      <c r="B26" s="35"/>
      <c r="C26" s="35"/>
      <c r="D26" s="35"/>
      <c r="E26" s="35"/>
      <c r="F26" s="35"/>
      <c r="G26" s="35"/>
      <c r="H26" s="35"/>
      <c r="I26" s="35"/>
      <c r="J26" s="35"/>
      <c r="K26" s="35"/>
      <c r="L26" s="35"/>
      <c r="M26" s="35"/>
      <c r="N26" s="35"/>
      <c r="O26" s="315"/>
      <c r="P26" s="315"/>
      <c r="Q26" s="315"/>
      <c r="R26" s="315"/>
      <c r="S26" s="315"/>
      <c r="T26" s="315"/>
      <c r="U26" s="315"/>
      <c r="V26" s="35"/>
      <c r="W26" s="233" t="s">
        <v>46</v>
      </c>
      <c r="X26" s="35" t="s">
        <v>47</v>
      </c>
      <c r="Y26" s="35"/>
      <c r="Z26" s="232"/>
    </row>
    <row r="27" spans="2:26" x14ac:dyDescent="0.35">
      <c r="B27" s="35"/>
      <c r="C27" s="35"/>
      <c r="D27" s="35"/>
      <c r="E27" s="35"/>
      <c r="F27" s="35"/>
      <c r="G27" s="35"/>
      <c r="H27" s="35"/>
      <c r="I27" s="35"/>
      <c r="J27" s="35"/>
      <c r="K27" s="35"/>
      <c r="L27" s="35"/>
      <c r="M27" s="35"/>
      <c r="N27" s="35"/>
      <c r="O27" s="35"/>
      <c r="P27" s="35"/>
      <c r="Q27" s="35"/>
      <c r="R27" s="35"/>
      <c r="S27" s="35"/>
      <c r="T27" s="35"/>
      <c r="U27" s="35"/>
      <c r="V27" s="35"/>
      <c r="W27" s="233" t="s">
        <v>48</v>
      </c>
      <c r="X27" s="35" t="s">
        <v>193</v>
      </c>
      <c r="Y27" s="35"/>
      <c r="Z27" s="232"/>
    </row>
    <row r="28" spans="2:26" ht="16.5" x14ac:dyDescent="0.35">
      <c r="B28" s="35"/>
      <c r="C28" s="35"/>
      <c r="D28" s="35"/>
      <c r="E28" s="35"/>
      <c r="F28" s="35"/>
      <c r="G28" s="35"/>
      <c r="H28" s="35"/>
      <c r="I28" s="35"/>
      <c r="J28" s="35"/>
      <c r="K28" s="35"/>
      <c r="L28" s="35"/>
      <c r="M28" s="35"/>
      <c r="N28" s="35"/>
      <c r="O28" s="35"/>
      <c r="P28" s="35"/>
      <c r="Q28" s="35"/>
      <c r="R28" s="35"/>
      <c r="S28" s="35"/>
      <c r="T28" s="35"/>
      <c r="U28" s="35"/>
      <c r="V28" s="35"/>
      <c r="W28" s="237" t="s">
        <v>50</v>
      </c>
      <c r="X28" s="35" t="s">
        <v>194</v>
      </c>
      <c r="Y28" s="35"/>
      <c r="Z28" s="232"/>
    </row>
    <row r="29" spans="2:26" x14ac:dyDescent="0.35">
      <c r="B29" s="35"/>
      <c r="C29" s="35"/>
      <c r="D29" s="35"/>
      <c r="E29" s="35"/>
      <c r="F29" s="35"/>
      <c r="G29" s="35"/>
      <c r="H29" s="35"/>
      <c r="I29" s="35"/>
      <c r="J29" s="35"/>
      <c r="K29" s="35"/>
      <c r="L29" s="35"/>
      <c r="M29" s="35"/>
      <c r="N29" s="35"/>
      <c r="O29" s="35"/>
      <c r="P29" s="35"/>
      <c r="Q29" s="35"/>
      <c r="R29" s="35"/>
      <c r="S29" s="35"/>
      <c r="T29" s="35"/>
      <c r="U29" s="35"/>
      <c r="V29" s="35"/>
      <c r="W29" s="231"/>
      <c r="X29" s="35"/>
      <c r="Y29" s="35"/>
      <c r="Z29" s="232"/>
    </row>
    <row r="30" spans="2:26" ht="16" x14ac:dyDescent="0.4">
      <c r="B30" s="322" t="s">
        <v>195</v>
      </c>
      <c r="C30" s="324"/>
      <c r="D30" s="324"/>
      <c r="E30" s="324"/>
      <c r="F30" s="324"/>
      <c r="G30" s="324"/>
      <c r="H30" s="324"/>
      <c r="I30" s="324"/>
      <c r="J30" s="324"/>
      <c r="K30" s="324"/>
      <c r="L30" s="324"/>
      <c r="M30" s="324"/>
      <c r="N30" s="35"/>
      <c r="O30" s="322" t="s">
        <v>196</v>
      </c>
      <c r="P30" s="322"/>
      <c r="Q30" s="322"/>
      <c r="R30" s="322"/>
      <c r="S30" s="322"/>
      <c r="T30" s="322"/>
      <c r="U30" s="322"/>
      <c r="V30" s="35"/>
      <c r="W30" s="321" t="s">
        <v>197</v>
      </c>
      <c r="X30" s="322"/>
      <c r="Y30" s="322"/>
      <c r="Z30" s="323"/>
    </row>
    <row r="31" spans="2:26" x14ac:dyDescent="0.35">
      <c r="B31" s="35"/>
      <c r="C31" s="35"/>
      <c r="D31" s="35"/>
      <c r="E31" s="35"/>
      <c r="F31" s="35"/>
      <c r="G31" s="35"/>
      <c r="H31" s="35"/>
      <c r="I31" s="35"/>
      <c r="J31" s="35"/>
      <c r="K31" s="35"/>
      <c r="L31" s="35"/>
      <c r="M31" s="35"/>
      <c r="N31" s="35"/>
      <c r="O31" s="35"/>
      <c r="P31" s="35"/>
      <c r="Q31" s="35"/>
      <c r="R31" s="35"/>
      <c r="S31" s="35"/>
      <c r="T31" s="35"/>
      <c r="U31" s="35"/>
      <c r="V31" s="35"/>
      <c r="W31" s="231"/>
      <c r="X31" s="35"/>
      <c r="Y31" s="35"/>
      <c r="Z31" s="232"/>
    </row>
    <row r="32" spans="2:26" x14ac:dyDescent="0.35">
      <c r="B32" s="35"/>
      <c r="C32" s="35"/>
      <c r="D32" s="35"/>
      <c r="E32" s="35"/>
      <c r="F32" s="35"/>
      <c r="G32" s="35"/>
      <c r="H32" s="35"/>
      <c r="I32" s="35"/>
      <c r="J32" s="35"/>
      <c r="K32" s="35"/>
      <c r="L32" s="35"/>
      <c r="M32" s="35"/>
      <c r="N32" s="35"/>
      <c r="O32" s="35"/>
      <c r="P32" s="35"/>
      <c r="Q32" s="35"/>
      <c r="R32" s="35"/>
      <c r="S32" s="35"/>
      <c r="T32" s="35"/>
      <c r="U32" s="35"/>
      <c r="V32" s="35"/>
      <c r="W32" s="238" t="s">
        <v>55</v>
      </c>
      <c r="X32" s="42" t="s">
        <v>198</v>
      </c>
      <c r="Y32" s="35"/>
      <c r="Z32" s="232"/>
    </row>
    <row r="33" spans="2:26" x14ac:dyDescent="0.35">
      <c r="B33" s="35"/>
      <c r="C33" s="35"/>
      <c r="D33" s="35"/>
      <c r="E33" s="35"/>
      <c r="F33" s="35"/>
      <c r="G33" s="35"/>
      <c r="H33" s="35"/>
      <c r="I33" s="35"/>
      <c r="J33" s="35"/>
      <c r="K33" s="35"/>
      <c r="L33" s="35"/>
      <c r="M33" s="35"/>
      <c r="N33" s="35"/>
      <c r="O33" s="35"/>
      <c r="P33" s="35"/>
      <c r="Q33" s="35"/>
      <c r="R33" s="35"/>
      <c r="S33" s="35"/>
      <c r="T33" s="35"/>
      <c r="U33" s="35"/>
      <c r="V33" s="35"/>
      <c r="W33" s="238" t="s">
        <v>57</v>
      </c>
      <c r="X33" s="42" t="s">
        <v>199</v>
      </c>
      <c r="Y33" s="35"/>
      <c r="Z33" s="232"/>
    </row>
    <row r="34" spans="2:26" x14ac:dyDescent="0.35">
      <c r="B34" s="35"/>
      <c r="C34" s="35"/>
      <c r="D34" s="35"/>
      <c r="E34" s="35"/>
      <c r="F34" s="35"/>
      <c r="G34" s="35"/>
      <c r="H34" s="35"/>
      <c r="I34" s="35"/>
      <c r="J34" s="35"/>
      <c r="K34" s="35"/>
      <c r="L34" s="35"/>
      <c r="M34" s="35"/>
      <c r="N34" s="35"/>
      <c r="O34" s="35"/>
      <c r="P34" s="35"/>
      <c r="Q34" s="35"/>
      <c r="R34" s="35"/>
      <c r="S34" s="35"/>
      <c r="T34" s="35"/>
      <c r="U34" s="35"/>
      <c r="V34" s="35"/>
      <c r="W34" s="238" t="s">
        <v>59</v>
      </c>
      <c r="X34" s="42" t="s">
        <v>200</v>
      </c>
      <c r="Y34" s="35"/>
      <c r="Z34" s="232"/>
    </row>
    <row r="35" spans="2:26" x14ac:dyDescent="0.35">
      <c r="B35" s="35"/>
      <c r="C35" s="35"/>
      <c r="D35" s="35"/>
      <c r="E35" s="35"/>
      <c r="F35" s="35"/>
      <c r="G35" s="35"/>
      <c r="H35" s="35"/>
      <c r="I35" s="35"/>
      <c r="J35" s="35"/>
      <c r="K35" s="35"/>
      <c r="L35" s="35"/>
      <c r="M35" s="35"/>
      <c r="N35" s="35"/>
      <c r="O35" s="35"/>
      <c r="P35" s="35"/>
      <c r="Q35" s="35"/>
      <c r="R35" s="35"/>
      <c r="S35" s="35"/>
      <c r="T35" s="35"/>
      <c r="U35" s="35"/>
      <c r="V35" s="35"/>
      <c r="W35" s="238" t="s">
        <v>61</v>
      </c>
      <c r="X35" s="42" t="s">
        <v>201</v>
      </c>
      <c r="Y35" s="35"/>
      <c r="Z35" s="232"/>
    </row>
    <row r="36" spans="2:26" x14ac:dyDescent="0.35">
      <c r="B36" s="35"/>
      <c r="C36" s="35"/>
      <c r="D36" s="35"/>
      <c r="E36" s="35"/>
      <c r="F36" s="35"/>
      <c r="G36" s="35"/>
      <c r="H36" s="35"/>
      <c r="I36" s="35"/>
      <c r="J36" s="35"/>
      <c r="K36" s="35"/>
      <c r="L36" s="35"/>
      <c r="M36" s="35"/>
      <c r="N36" s="35"/>
      <c r="O36" s="35"/>
      <c r="P36" s="35"/>
      <c r="Q36" s="35"/>
      <c r="R36" s="35"/>
      <c r="S36" s="35"/>
      <c r="T36" s="35"/>
      <c r="U36" s="35"/>
      <c r="V36" s="35"/>
      <c r="W36" s="239"/>
      <c r="X36" s="240"/>
      <c r="Y36" s="240"/>
      <c r="Z36" s="241"/>
    </row>
    <row r="37" spans="2:26" x14ac:dyDescent="0.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9" spans="2:26" x14ac:dyDescent="0.35">
      <c r="B39" s="12"/>
    </row>
    <row r="42" spans="2:26" x14ac:dyDescent="0.35">
      <c r="O42" s="316"/>
      <c r="P42" s="316"/>
      <c r="Q42" s="316"/>
      <c r="R42" s="316"/>
      <c r="S42" s="316"/>
      <c r="T42" s="316"/>
      <c r="U42" s="316"/>
    </row>
    <row r="44" spans="2:26" x14ac:dyDescent="0.35">
      <c r="O44" s="317"/>
      <c r="P44" s="317"/>
      <c r="Q44" s="317"/>
      <c r="R44" s="317"/>
      <c r="S44" s="317"/>
      <c r="T44" s="317"/>
      <c r="U44" s="317"/>
    </row>
    <row r="45" spans="2:26" x14ac:dyDescent="0.35">
      <c r="O45" s="317"/>
      <c r="P45" s="317"/>
      <c r="Q45" s="317"/>
      <c r="R45" s="317"/>
      <c r="S45" s="317"/>
      <c r="T45" s="317"/>
      <c r="U45" s="317"/>
    </row>
    <row r="46" spans="2:26" x14ac:dyDescent="0.35">
      <c r="O46" s="317"/>
      <c r="P46" s="317"/>
      <c r="Q46" s="317"/>
      <c r="R46" s="317"/>
      <c r="S46" s="317"/>
      <c r="T46" s="317"/>
      <c r="U46" s="317"/>
    </row>
    <row r="47" spans="2:26" x14ac:dyDescent="0.35">
      <c r="O47" s="317"/>
      <c r="P47" s="317"/>
      <c r="Q47" s="317"/>
      <c r="R47" s="317"/>
      <c r="S47" s="317"/>
      <c r="T47" s="317"/>
      <c r="U47" s="317"/>
    </row>
    <row r="48" spans="2:26" x14ac:dyDescent="0.35">
      <c r="O48" s="317"/>
      <c r="P48" s="317"/>
      <c r="Q48" s="317"/>
      <c r="R48" s="317"/>
      <c r="S48" s="317"/>
      <c r="T48" s="317"/>
      <c r="U48" s="317"/>
    </row>
    <row r="50" spans="9:11" x14ac:dyDescent="0.35">
      <c r="I50" s="11"/>
      <c r="J50" s="11"/>
      <c r="K50" s="2"/>
    </row>
    <row r="51" spans="9:11" x14ac:dyDescent="0.35">
      <c r="I51" s="11"/>
      <c r="J51" s="11"/>
      <c r="K51" s="2"/>
    </row>
    <row r="52" spans="9:11" x14ac:dyDescent="0.35">
      <c r="I52" s="11"/>
      <c r="J52" s="11"/>
      <c r="K52" s="2"/>
    </row>
    <row r="53" spans="9:11" x14ac:dyDescent="0.35">
      <c r="I53" s="11"/>
      <c r="J53" s="11"/>
      <c r="K53" s="2"/>
    </row>
    <row r="54" spans="9:11" x14ac:dyDescent="0.35">
      <c r="I54" s="11"/>
      <c r="J54" s="11"/>
      <c r="K54" s="2"/>
    </row>
    <row r="55" spans="9:11" x14ac:dyDescent="0.35">
      <c r="I55" s="11"/>
      <c r="J55" s="11"/>
      <c r="K55" s="2"/>
    </row>
    <row r="56" spans="9:11" x14ac:dyDescent="0.35">
      <c r="I56" s="11"/>
      <c r="J56" s="11"/>
      <c r="K56" s="2"/>
    </row>
    <row r="57" spans="9:11" x14ac:dyDescent="0.35">
      <c r="I57" s="11"/>
      <c r="J57" s="11"/>
      <c r="K57" s="2"/>
    </row>
    <row r="58" spans="9:11" x14ac:dyDescent="0.35">
      <c r="I58" s="11"/>
      <c r="J58" s="11"/>
      <c r="K58" s="2"/>
    </row>
    <row r="59" spans="9:11" x14ac:dyDescent="0.35">
      <c r="I59" s="11"/>
      <c r="J59" s="11"/>
      <c r="K59" s="2"/>
    </row>
    <row r="60" spans="9:11" x14ac:dyDescent="0.35">
      <c r="I60" s="11"/>
      <c r="J60" s="11"/>
      <c r="K60" s="2"/>
    </row>
    <row r="61" spans="9:11" x14ac:dyDescent="0.35">
      <c r="I61" s="11"/>
      <c r="J61" s="11"/>
      <c r="K61" s="2"/>
    </row>
    <row r="62" spans="9:11" x14ac:dyDescent="0.35">
      <c r="I62" s="20"/>
      <c r="J62" s="19"/>
      <c r="K62" s="2"/>
    </row>
    <row r="63" spans="9:11" x14ac:dyDescent="0.35">
      <c r="K63" s="2"/>
    </row>
  </sheetData>
  <sheetProtection algorithmName="SHA-512" hashValue="Ns05E+NIwGXDfzNM0owpQdQMUpc3Yih5IuG893mtc43C/mxJ+idTa70ME4i5DXAuAywOUNxNZWMmame0CQGouQ==" saltValue="LFU0H+lObp2CEyKJ9dBAgg==" spinCount="100000" sheet="1" objects="1" scenarios="1"/>
  <mergeCells count="17">
    <mergeCell ref="B1:Z4"/>
    <mergeCell ref="W11:Z11"/>
    <mergeCell ref="W30:Z30"/>
    <mergeCell ref="B30:M30"/>
    <mergeCell ref="O11:U11"/>
    <mergeCell ref="O30:U30"/>
    <mergeCell ref="B14:G14"/>
    <mergeCell ref="B22:G22"/>
    <mergeCell ref="I14:M14"/>
    <mergeCell ref="I22:M22"/>
    <mergeCell ref="B11:M11"/>
    <mergeCell ref="O14:U14"/>
    <mergeCell ref="O20:U20"/>
    <mergeCell ref="O22:U26"/>
    <mergeCell ref="O42:U42"/>
    <mergeCell ref="O44:U48"/>
    <mergeCell ref="B5:Z8"/>
  </mergeCells>
  <pageMargins left="0.7" right="0.7" top="0.75" bottom="0.75" header="0.3" footer="0.3"/>
  <pageSetup paperSize="9" orientation="portrait" r:id="rId1"/>
  <headerFooter>
    <oddHeader>&amp;C&amp;"Aptos"&amp;10&amp;K000000 [UNCLASSIFIED]&amp;1#_x000D_</oddHeader>
    <oddFooter>&amp;C_x000D_&amp;1#&amp;"Aptos"&amp;10&amp;K000000 [UNCLASSIFIED]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e56070-bbb2-4e44-814c-f85c0ae63fe6">
      <Terms xmlns="http://schemas.microsoft.com/office/infopath/2007/PartnerControls"/>
    </lcf76f155ced4ddcb4097134ff3c332f>
    <_ip_UnifiedCompliancePolicyUIAction xmlns="http://schemas.microsoft.com/sharepoint/v3" xsi:nil="true"/>
    <ReviewStatus xmlns="85e56070-bbb2-4e44-814c-f85c0ae63fe6" xsi:nil="true"/>
    <_ip_UnifiedCompliancePolicyProperties xmlns="http://schemas.microsoft.com/sharepoint/v3" xsi:nil="true"/>
    <_dlc_DocId xmlns="4678361d-7fd8-4b17-9e46-41c07a1bde3f">MoEd-46283362-12571</_dlc_DocId>
    <_dlc_DocIdUrl xmlns="4678361d-7fd8-4b17-9e46-41c07a1bde3f">
      <Url>https://educationgovtnz.sharepoint.com/sites/MoEOfficeoftheCESchoolProperty-Entity/_layouts/15/DocIdRedir.aspx?ID=MoEd-46283362-12571</Url>
      <Description>MoEd-46283362-12571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7" ma:contentTypeDescription="Create a new document." ma:contentTypeScope="" ma:versionID="4c578b3a0f5f90ad1bc7e64a939fa62c">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3f113dc831b43717af208698ebacd6ce"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enumeration value="Superseded"/>
            </xsd:restriction>
          </xsd:simpleType>
        </xsd:un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E4C21CF-435C-4CBC-8D1A-E808266C4300}">
  <ds:schemaRefs>
    <ds:schemaRef ds:uri="http://schemas.microsoft.com/sharepoint/v3/contenttype/forms"/>
  </ds:schemaRefs>
</ds:datastoreItem>
</file>

<file path=customXml/itemProps2.xml><?xml version="1.0" encoding="utf-8"?>
<ds:datastoreItem xmlns:ds="http://schemas.openxmlformats.org/officeDocument/2006/customXml" ds:itemID="{B7765BC4-1D61-4172-87AD-CFAC12FE1D21}">
  <ds:schemaRefs>
    <ds:schemaRef ds:uri="http://schemas.microsoft.com/office/2006/metadata/properties"/>
    <ds:schemaRef ds:uri="http://schemas.microsoft.com/office/infopath/2007/PartnerControls"/>
    <ds:schemaRef ds:uri="4ef18f2e-9034-47f1-ad2e-8c1451dc71a9"/>
    <ds:schemaRef ds:uri="6f7b9d75-324a-4fc3-8412-e818b6cd18f3"/>
  </ds:schemaRefs>
</ds:datastoreItem>
</file>

<file path=customXml/itemProps3.xml><?xml version="1.0" encoding="utf-8"?>
<ds:datastoreItem xmlns:ds="http://schemas.openxmlformats.org/officeDocument/2006/customXml" ds:itemID="{DFC252C2-6D55-448D-9C0E-415BB8FEAC6F}"/>
</file>

<file path=customXml/itemProps4.xml><?xml version="1.0" encoding="utf-8"?>
<ds:datastoreItem xmlns:ds="http://schemas.openxmlformats.org/officeDocument/2006/customXml" ds:itemID="{32A24116-BEFA-4B2D-BF02-ACCACEFD08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Example</vt:lpstr>
      <vt:lpstr>Calculator</vt:lpstr>
      <vt:lpstr>Formula</vt:lpstr>
    </vt:vector>
  </TitlesOfParts>
  <Manager/>
  <Company>Ministry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Kyle</dc:creator>
  <cp:keywords/>
  <dc:description/>
  <cp:lastModifiedBy>Aniebietabasi Ackley</cp:lastModifiedBy>
  <cp:revision/>
  <dcterms:created xsi:type="dcterms:W3CDTF">2020-11-18T02:26:28Z</dcterms:created>
  <dcterms:modified xsi:type="dcterms:W3CDTF">2026-09-09T03:10:46Z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0x0101008D0262DF6ADF79458F922D98B58A0BF7</vt:lpwstr>
  </property>
  <property fmtid="{D5CDD505-2E9C-101B-9397-08002B2CF9AE}" pid="3" name="CalendarYear">
    <vt:lpwstr/>
  </property>
  <property fmtid="{D5CDD505-2E9C-101B-9397-08002B2CF9AE}" pid="4" name="FinancialYear">
    <vt:lpwstr/>
  </property>
  <property fmtid="{D5CDD505-2E9C-101B-9397-08002B2CF9AE}" pid="5" name="Record Activity">
    <vt:lpwstr/>
  </property>
  <property fmtid="{D5CDD505-2E9C-101B-9397-08002B2CF9AE}" pid="6" name="_dlc_DocIdItemGuid">
    <vt:lpwstr>5df095f9-6a53-48fb-a864-bede40a23530</vt:lpwstr>
  </property>
  <property fmtid="{D5CDD505-2E9C-101B-9397-08002B2CF9AE}" pid="7" name="j560beb70aea488fb091e84adbb32566">
    <vt:lpwstr/>
  </property>
  <property fmtid="{D5CDD505-2E9C-101B-9397-08002B2CF9AE}" pid="8" name="Property Management Activity">
    <vt:lpwstr/>
  </property>
  <property fmtid="{D5CDD505-2E9C-101B-9397-08002B2CF9AE}" pid="9" name="Asset Name/Number">
    <vt:lpwstr/>
  </property>
  <property fmtid="{D5CDD505-2E9C-101B-9397-08002B2CF9AE}" pid="10" name="Order">
    <vt:r8>450648400</vt:r8>
  </property>
  <property fmtid="{D5CDD505-2E9C-101B-9397-08002B2CF9AE}" pid="11" name="xd_ProgID">
    <vt:lpwstr/>
  </property>
  <property fmtid="{D5CDD505-2E9C-101B-9397-08002B2CF9AE}" pid="12" name="Attachment">
    <vt:lpwstr/>
  </property>
  <property fmtid="{D5CDD505-2E9C-101B-9397-08002B2CF9AE}" pid="13" name="Contractor/Vendor">
    <vt:lpwstr/>
  </property>
  <property fmtid="{D5CDD505-2E9C-101B-9397-08002B2CF9AE}" pid="14" name="ComplianceAssetId">
    <vt:lpwstr/>
  </property>
  <property fmtid="{D5CDD505-2E9C-101B-9397-08002B2CF9AE}" pid="15" name="TemplateUrl">
    <vt:lpwstr/>
  </property>
  <property fmtid="{D5CDD505-2E9C-101B-9397-08002B2CF9AE}" pid="16" name="l2eae0b749734ebe9a007b0b4b1a9517">
    <vt:lpwstr/>
  </property>
  <property fmtid="{D5CDD505-2E9C-101B-9397-08002B2CF9AE}" pid="17" name="Regional Office">
    <vt:lpwstr/>
  </property>
  <property fmtid="{D5CDD505-2E9C-101B-9397-08002B2CF9AE}" pid="18" name="ce139978aae645acb1db0a0e0d3df2f5">
    <vt:lpwstr/>
  </property>
  <property fmtid="{D5CDD505-2E9C-101B-9397-08002B2CF9AE}" pid="19" name="Contract Type">
    <vt:lpwstr/>
  </property>
  <property fmtid="{D5CDD505-2E9C-101B-9397-08002B2CF9AE}" pid="20" name="Email_CC">
    <vt:lpwstr/>
  </property>
  <property fmtid="{D5CDD505-2E9C-101B-9397-08002B2CF9AE}" pid="21" name="Institution Name">
    <vt:lpwstr/>
  </property>
  <property fmtid="{D5CDD505-2E9C-101B-9397-08002B2CF9AE}" pid="22" name="Tracking Number">
    <vt:lpwstr/>
  </property>
  <property fmtid="{D5CDD505-2E9C-101B-9397-08002B2CF9AE}" pid="23" name="_ExtendedDescription">
    <vt:lpwstr/>
  </property>
  <property fmtid="{D5CDD505-2E9C-101B-9397-08002B2CF9AE}" pid="24" name="Email_To">
    <vt:lpwstr/>
  </property>
  <property fmtid="{D5CDD505-2E9C-101B-9397-08002B2CF9AE}" pid="25" name="TriggerFlowInfo">
    <vt:lpwstr/>
  </property>
  <property fmtid="{D5CDD505-2E9C-101B-9397-08002B2CF9AE}" pid="26" name="Institution Number">
    <vt:lpwstr/>
  </property>
  <property fmtid="{D5CDD505-2E9C-101B-9397-08002B2CF9AE}" pid="27" name="Authority">
    <vt:lpwstr/>
  </property>
  <property fmtid="{D5CDD505-2E9C-101B-9397-08002B2CF9AE}" pid="28" name="Email_From">
    <vt:lpwstr/>
  </property>
  <property fmtid="{D5CDD505-2E9C-101B-9397-08002B2CF9AE}" pid="29" name="Local Office">
    <vt:lpwstr/>
  </property>
  <property fmtid="{D5CDD505-2E9C-101B-9397-08002B2CF9AE}" pid="30" name="Contract Number">
    <vt:lpwstr/>
  </property>
  <property fmtid="{D5CDD505-2E9C-101B-9397-08002B2CF9AE}" pid="31" name="xd_Signature">
    <vt:bool>false</vt:bool>
  </property>
  <property fmtid="{D5CDD505-2E9C-101B-9397-08002B2CF9AE}" pid="32" name="Ministerial Type">
    <vt:lpwstr/>
  </property>
  <property fmtid="{D5CDD505-2E9C-101B-9397-08002B2CF9AE}" pid="33" name="Email_Subject">
    <vt:lpwstr/>
  </property>
  <property fmtid="{D5CDD505-2E9C-101B-9397-08002B2CF9AE}" pid="34" name="bbd1944904014777870e78aec4d13f12">
    <vt:lpwstr/>
  </property>
  <property fmtid="{D5CDD505-2E9C-101B-9397-08002B2CF9AE}" pid="35" name="InstitutionType">
    <vt:lpwstr/>
  </property>
  <property fmtid="{D5CDD505-2E9C-101B-9397-08002B2CF9AE}" pid="36" name="Ministerial_x0020_Type">
    <vt:lpwstr/>
  </property>
  <property fmtid="{D5CDD505-2E9C-101B-9397-08002B2CF9AE}" pid="37" name="Record_x0020_Activity">
    <vt:lpwstr/>
  </property>
  <property fmtid="{D5CDD505-2E9C-101B-9397-08002B2CF9AE}" pid="38" name="Property_x0020_Management_x0020_Activity">
    <vt:lpwstr/>
  </property>
  <property fmtid="{D5CDD505-2E9C-101B-9397-08002B2CF9AE}" pid="39" name="MediaServiceImageTags">
    <vt:lpwstr/>
  </property>
  <property fmtid="{D5CDD505-2E9C-101B-9397-08002B2CF9AE}" pid="40" name="lcf76f155ced4ddcb4097134ff3c332f">
    <vt:lpwstr/>
  </property>
  <property fmtid="{D5CDD505-2E9C-101B-9397-08002B2CF9AE}" pid="41" name="MSIP_Label_4009eddf-846d-46a2-8a8f-ad982b694053_Enabled">
    <vt:lpwstr>true</vt:lpwstr>
  </property>
  <property fmtid="{D5CDD505-2E9C-101B-9397-08002B2CF9AE}" pid="42" name="MSIP_Label_4009eddf-846d-46a2-8a8f-ad982b694053_SetDate">
    <vt:lpwstr>2026-09-06T21:19:14Z</vt:lpwstr>
  </property>
  <property fmtid="{D5CDD505-2E9C-101B-9397-08002B2CF9AE}" pid="43" name="MSIP_Label_4009eddf-846d-46a2-8a8f-ad982b694053_Method">
    <vt:lpwstr>Privileged</vt:lpwstr>
  </property>
  <property fmtid="{D5CDD505-2E9C-101B-9397-08002B2CF9AE}" pid="44" name="MSIP_Label_4009eddf-846d-46a2-8a8f-ad982b694053_Name">
    <vt:lpwstr>UNCLASSIFIED</vt:lpwstr>
  </property>
  <property fmtid="{D5CDD505-2E9C-101B-9397-08002B2CF9AE}" pid="45" name="MSIP_Label_4009eddf-846d-46a2-8a8f-ad982b694053_SiteId">
    <vt:lpwstr>e6d2d4cc-b762-486e-8894-4f5f440d5f31</vt:lpwstr>
  </property>
  <property fmtid="{D5CDD505-2E9C-101B-9397-08002B2CF9AE}" pid="46" name="MSIP_Label_4009eddf-846d-46a2-8a8f-ad982b694053_ActionId">
    <vt:lpwstr>c40a8756-27e1-4649-91aa-af085758111c</vt:lpwstr>
  </property>
  <property fmtid="{D5CDD505-2E9C-101B-9397-08002B2CF9AE}" pid="47" name="MSIP_Label_4009eddf-846d-46a2-8a8f-ad982b694053_ContentBits">
    <vt:lpwstr>3</vt:lpwstr>
  </property>
  <property fmtid="{D5CDD505-2E9C-101B-9397-08002B2CF9AE}" pid="48" name="MSIP_Label_4009eddf-846d-46a2-8a8f-ad982b694053_Tag">
    <vt:lpwstr>10, 0, 1, 1</vt:lpwstr>
  </property>
</Properties>
</file>